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 Щеголев\Desktop\ubs\"/>
    </mc:Choice>
  </mc:AlternateContent>
  <bookViews>
    <workbookView xWindow="0" yWindow="0" windowWidth="23040" windowHeight="9072" tabRatio="599"/>
  </bookViews>
  <sheets>
    <sheet name="Сентябрь 2026" sheetId="3" r:id="rId1"/>
    <sheet name="Лист1" sheetId="4" r:id="rId2"/>
  </sheets>
  <definedNames>
    <definedName name="_xlnm._FilterDatabase" localSheetId="0" hidden="1">'Сентябрь 2026'!$A$1:$BQ$1290</definedName>
    <definedName name="Z_5D6FF065_D1C6_42CA_952C_3DC199329BB6_.wvu.FilterData" localSheetId="0" hidden="1">'Сентябрь 2026'!$A$8:$X$939</definedName>
    <definedName name="Z_D721B63B_50FD_48C3_AB29_24B845CEB403_.wvu.FilterData" localSheetId="0" hidden="1">'Сентябрь 2026'!$A$8:$X$939</definedName>
    <definedName name="Z_E5D30B21_528F_4859_BB86_635A786B707E_.wvu.FilterData" localSheetId="0" hidden="1">'Сентябрь 2026'!$A$8:$X$939</definedName>
    <definedName name="Z_E93FB075_49BB_4575_A147_0821E4C76E17_.wvu.FilterData" localSheetId="0" hidden="1">'Сентябрь 2026'!$A$8:$X$939</definedName>
  </definedNames>
  <calcPr calcId="162913"/>
  <customWorkbookViews>
    <customWorkbookView name="schegolev_an - Личное представление" guid="{5D6FF065-D1C6-42CA-952C-3DC199329BB6}" mergeInterval="0" personalView="1" maximized="1" windowWidth="1276" windowHeight="799" activeSheetId="2"/>
    <customWorkbookView name="admin - Личное представление" guid="{D721B63B-50FD-48C3-AB29-24B845CEB403}" mergeInterval="0" personalView="1" maximized="1" xWindow="-8" yWindow="-8" windowWidth="1936" windowHeight="1066" activeSheetId="1"/>
  </customWorkbookViews>
</workbook>
</file>

<file path=xl/calcChain.xml><?xml version="1.0" encoding="utf-8"?>
<calcChain xmlns="http://schemas.openxmlformats.org/spreadsheetml/2006/main">
  <c r="N640" i="3" l="1"/>
  <c r="X700" i="3" l="1"/>
  <c r="L460" i="3" l="1"/>
  <c r="L99" i="3" l="1"/>
  <c r="X9" i="3" l="1"/>
  <c r="U565" i="3" l="1"/>
  <c r="B3" i="4" l="1"/>
  <c r="B2" i="4"/>
  <c r="U505" i="3" l="1"/>
  <c r="X640" i="3" l="1"/>
  <c r="X760" i="3"/>
  <c r="X820" i="3"/>
  <c r="X850" i="3"/>
  <c r="X880" i="3"/>
  <c r="X910" i="3"/>
  <c r="X790" i="3"/>
  <c r="X730" i="3"/>
  <c r="X670" i="3"/>
  <c r="X610" i="3"/>
  <c r="X580" i="3"/>
  <c r="X550" i="3"/>
  <c r="X249" i="3"/>
  <c r="X279" i="3"/>
  <c r="X309" i="3"/>
  <c r="X339" i="3"/>
  <c r="X369" i="3"/>
  <c r="X399" i="3"/>
  <c r="X430" i="3"/>
  <c r="X460" i="3"/>
  <c r="X490" i="3"/>
  <c r="X520" i="3"/>
  <c r="X219" i="3"/>
  <c r="X189" i="3"/>
  <c r="X159" i="3"/>
  <c r="X129" i="3"/>
  <c r="X99" i="3"/>
  <c r="X69" i="3"/>
  <c r="X39" i="3"/>
  <c r="L69" i="3" l="1"/>
  <c r="L24" i="3" l="1"/>
  <c r="U925" i="3" l="1"/>
  <c r="L625" i="3" l="1"/>
  <c r="L565" i="3" l="1"/>
  <c r="U174" i="3" l="1"/>
  <c r="L880" i="3" l="1"/>
  <c r="U880" i="3"/>
  <c r="U850" i="3" l="1"/>
  <c r="U460" i="3" l="1"/>
  <c r="U895" i="3" l="1"/>
  <c r="V880" i="3" s="1"/>
  <c r="L895" i="3"/>
  <c r="M880" i="3" s="1"/>
  <c r="L850" i="3" l="1"/>
  <c r="L640" i="3" l="1"/>
  <c r="L655" i="3"/>
  <c r="U655" i="3"/>
  <c r="U670" i="3"/>
  <c r="M640" i="3" l="1"/>
  <c r="AA4" i="3" l="1"/>
  <c r="L39" i="3" l="1"/>
  <c r="L54" i="3"/>
  <c r="L84" i="3"/>
  <c r="M69" i="3" s="1"/>
  <c r="L114" i="3"/>
  <c r="L129" i="3"/>
  <c r="L144" i="3"/>
  <c r="L159" i="3"/>
  <c r="L174" i="3"/>
  <c r="L189" i="3"/>
  <c r="L204" i="3"/>
  <c r="L219" i="3"/>
  <c r="L234" i="3"/>
  <c r="L249" i="3"/>
  <c r="L264" i="3"/>
  <c r="L279" i="3"/>
  <c r="L294" i="3"/>
  <c r="L309" i="3"/>
  <c r="L324" i="3"/>
  <c r="L339" i="3"/>
  <c r="L354" i="3"/>
  <c r="L369" i="3"/>
  <c r="L384" i="3"/>
  <c r="L399" i="3"/>
  <c r="L414" i="3"/>
  <c r="L430" i="3"/>
  <c r="L445" i="3"/>
  <c r="L475" i="3"/>
  <c r="L490" i="3"/>
  <c r="L505" i="3"/>
  <c r="L520" i="3"/>
  <c r="L535" i="3"/>
  <c r="L550" i="3"/>
  <c r="L580" i="3"/>
  <c r="L595" i="3"/>
  <c r="L610" i="3"/>
  <c r="M610" i="3" s="1"/>
  <c r="L670" i="3"/>
  <c r="L685" i="3"/>
  <c r="L700" i="3"/>
  <c r="L715" i="3"/>
  <c r="L730" i="3"/>
  <c r="L745" i="3"/>
  <c r="L760" i="3"/>
  <c r="L775" i="3"/>
  <c r="L790" i="3"/>
  <c r="L805" i="3"/>
  <c r="L820" i="3"/>
  <c r="L835" i="3"/>
  <c r="L865" i="3"/>
  <c r="M850" i="3" s="1"/>
  <c r="L910" i="3"/>
  <c r="L925" i="3"/>
  <c r="M520" i="3" l="1"/>
  <c r="M820" i="3"/>
  <c r="M760" i="3"/>
  <c r="M700" i="3"/>
  <c r="M580" i="3"/>
  <c r="M460" i="3"/>
  <c r="M399" i="3"/>
  <c r="M339" i="3"/>
  <c r="M730" i="3"/>
  <c r="M490" i="3"/>
  <c r="M369" i="3"/>
  <c r="M910" i="3"/>
  <c r="M790" i="3"/>
  <c r="M670" i="3"/>
  <c r="M550" i="3"/>
  <c r="M430" i="3"/>
  <c r="M309" i="3"/>
  <c r="M279" i="3"/>
  <c r="M249" i="3"/>
  <c r="M219" i="3"/>
  <c r="M189" i="3"/>
  <c r="M159" i="3"/>
  <c r="M129" i="3"/>
  <c r="M99" i="3"/>
  <c r="M39" i="3"/>
  <c r="U384" i="3" l="1"/>
  <c r="U369" i="3"/>
  <c r="V369" i="3" l="1"/>
  <c r="U640" i="3" l="1"/>
  <c r="U625" i="3"/>
  <c r="L9" i="3" l="1"/>
  <c r="M9" i="3" l="1"/>
  <c r="U264" i="3"/>
  <c r="U219" i="3" l="1"/>
  <c r="U99" i="3" l="1"/>
  <c r="U9" i="3" l="1"/>
  <c r="U24" i="3"/>
  <c r="V9" i="3" l="1"/>
  <c r="N9" i="3" s="1"/>
  <c r="U399" i="3"/>
  <c r="U54" i="3" l="1"/>
  <c r="U775" i="3" l="1"/>
  <c r="U760" i="3"/>
  <c r="V760" i="3" l="1"/>
  <c r="U520" i="3"/>
  <c r="Z4" i="3" l="1"/>
  <c r="Y4" i="3"/>
  <c r="X4" i="3"/>
  <c r="W4" i="3"/>
  <c r="V4" i="3"/>
  <c r="U4" i="3"/>
  <c r="T4" i="3"/>
  <c r="S4" i="3" l="1"/>
  <c r="AC4" i="3" s="1"/>
  <c r="U910" i="3"/>
  <c r="U865" i="3"/>
  <c r="V850" i="3" s="1"/>
  <c r="U835" i="3"/>
  <c r="U820" i="3"/>
  <c r="U805" i="3"/>
  <c r="U790" i="3"/>
  <c r="U745" i="3"/>
  <c r="U730" i="3"/>
  <c r="U715" i="3"/>
  <c r="U700" i="3"/>
  <c r="U685" i="3"/>
  <c r="U610" i="3"/>
  <c r="U595" i="3"/>
  <c r="U580" i="3"/>
  <c r="U550" i="3"/>
  <c r="U535" i="3"/>
  <c r="V520" i="3" s="1"/>
  <c r="U490" i="3"/>
  <c r="U475" i="3"/>
  <c r="U445" i="3"/>
  <c r="U430" i="3"/>
  <c r="U414" i="3"/>
  <c r="V399" i="3" s="1"/>
  <c r="U354" i="3"/>
  <c r="U339" i="3"/>
  <c r="U324" i="3"/>
  <c r="U309" i="3"/>
  <c r="U294" i="3"/>
  <c r="U279" i="3"/>
  <c r="U249" i="3"/>
  <c r="V249" i="3" s="1"/>
  <c r="U234" i="3"/>
  <c r="U204" i="3"/>
  <c r="U189" i="3"/>
  <c r="U159" i="3"/>
  <c r="V159" i="3" s="1"/>
  <c r="U144" i="3"/>
  <c r="U129" i="3"/>
  <c r="U114" i="3"/>
  <c r="U84" i="3"/>
  <c r="V69" i="3" s="1"/>
  <c r="U39" i="3"/>
  <c r="M4" i="3"/>
  <c r="L4" i="3"/>
  <c r="K4" i="3"/>
  <c r="J4" i="3"/>
  <c r="V189" i="3" l="1"/>
  <c r="N4" i="3"/>
  <c r="V580" i="3"/>
  <c r="V309" i="3"/>
  <c r="V39" i="3"/>
  <c r="N39" i="3" s="1"/>
  <c r="N69" i="3" s="1"/>
  <c r="V129" i="3"/>
  <c r="V219" i="3"/>
  <c r="V279" i="3"/>
  <c r="V339" i="3"/>
  <c r="V430" i="3"/>
  <c r="V460" i="3"/>
  <c r="V550" i="3"/>
  <c r="V610" i="3"/>
  <c r="V640" i="3"/>
  <c r="V670" i="3"/>
  <c r="V700" i="3"/>
  <c r="V730" i="3"/>
  <c r="V790" i="3"/>
  <c r="V820" i="3"/>
  <c r="V910" i="3"/>
  <c r="V490" i="3"/>
  <c r="I4" i="3" l="1"/>
  <c r="N99" i="3"/>
  <c r="N129" i="3" s="1"/>
  <c r="N159" i="3" s="1"/>
  <c r="N189" i="3" s="1"/>
  <c r="N219" i="3" s="1"/>
  <c r="N249" i="3" s="1"/>
  <c r="N279" i="3" s="1"/>
  <c r="H4" i="3"/>
  <c r="N309" i="3" l="1"/>
  <c r="N339" i="3" s="1"/>
  <c r="N369" i="3" s="1"/>
  <c r="N399" i="3" s="1"/>
  <c r="N430" i="3" s="1"/>
  <c r="N460" i="3" s="1"/>
  <c r="N490" i="3" s="1"/>
  <c r="N520" i="3" s="1"/>
  <c r="N550" i="3" s="1"/>
  <c r="N580" i="3" s="1"/>
  <c r="N610" i="3" s="1"/>
  <c r="N670" i="3" s="1"/>
  <c r="N700" i="3" s="1"/>
  <c r="N730" i="3" l="1"/>
  <c r="N760" i="3" s="1"/>
  <c r="P4" i="3"/>
  <c r="N790" i="3" l="1"/>
  <c r="N820" i="3" s="1"/>
  <c r="N850" i="3" s="1"/>
  <c r="N880" i="3" l="1"/>
  <c r="N910" i="3" s="1"/>
  <c r="O4" i="3" s="1"/>
</calcChain>
</file>

<file path=xl/sharedStrings.xml><?xml version="1.0" encoding="utf-8"?>
<sst xmlns="http://schemas.openxmlformats.org/spreadsheetml/2006/main" count="3081" uniqueCount="282">
  <si>
    <t>ТЭСЦ-2</t>
  </si>
  <si>
    <t>ТЭСЦ-3</t>
  </si>
  <si>
    <t>ТЭСЦ-4</t>
  </si>
  <si>
    <t>ТЭСЦ-5</t>
  </si>
  <si>
    <t>КПЦ</t>
  </si>
  <si>
    <t>ЛПК</t>
  </si>
  <si>
    <t>Смена</t>
  </si>
  <si>
    <t>Дата</t>
  </si>
  <si>
    <t>Время</t>
  </si>
  <si>
    <t>Приход стружки</t>
  </si>
  <si>
    <t>Цех 
отправитель</t>
  </si>
  <si>
    <t>Вид 
материала</t>
  </si>
  <si>
    <t>Характер 
стружки</t>
  </si>
  <si>
    <t>№
накладной</t>
  </si>
  <si>
    <t>Количество,т</t>
  </si>
  <si>
    <t>Номер 
транспорта</t>
  </si>
  <si>
    <t>Транспорт</t>
  </si>
  <si>
    <t>Старший 
смены</t>
  </si>
  <si>
    <t>Цех 
адресат</t>
  </si>
  <si>
    <t>Вид
материала</t>
  </si>
  <si>
    <t>Колчество,т</t>
  </si>
  <si>
    <t>№
транспорта</t>
  </si>
  <si>
    <t>Производство</t>
  </si>
  <si>
    <t>кол-во 
брикетов, шт</t>
  </si>
  <si>
    <t>Приход
Сутки</t>
  </si>
  <si>
    <t>Приход смена</t>
  </si>
  <si>
    <t>Отправили сутки</t>
  </si>
  <si>
    <t>Отправили смена</t>
  </si>
  <si>
    <t>Со стороны</t>
  </si>
  <si>
    <t>А</t>
  </si>
  <si>
    <t>Б</t>
  </si>
  <si>
    <t>В</t>
  </si>
  <si>
    <t>Г</t>
  </si>
  <si>
    <t>19.00-7.00</t>
  </si>
  <si>
    <t>7.00-19.00</t>
  </si>
  <si>
    <t>Щеголев</t>
  </si>
  <si>
    <t>Логинов</t>
  </si>
  <si>
    <t>16А</t>
  </si>
  <si>
    <t>15А</t>
  </si>
  <si>
    <t>Ж</t>
  </si>
  <si>
    <t>М</t>
  </si>
  <si>
    <t>Ж/Д</t>
  </si>
  <si>
    <t>АВТО</t>
  </si>
  <si>
    <t>6А</t>
  </si>
  <si>
    <t>Отправка брикетов</t>
  </si>
  <si>
    <t>Ключевые показатели эффективности участка УБСС</t>
  </si>
  <si>
    <t>Остаток стружки</t>
  </si>
  <si>
    <t>Приход 
стружки</t>
  </si>
  <si>
    <t>Отгрузка 
брикетов</t>
  </si>
  <si>
    <t>Производство, шт</t>
  </si>
  <si>
    <t>Итого</t>
  </si>
  <si>
    <t>Теоретический
 вес, т</t>
  </si>
  <si>
    <t xml:space="preserve">Подход стружки,тн </t>
  </si>
  <si>
    <t>ТЭСЦ-1</t>
  </si>
  <si>
    <t>Техно</t>
  </si>
  <si>
    <t>,,</t>
  </si>
  <si>
    <t>Итого
производство, кг</t>
  </si>
  <si>
    <t>ЦПМ УНМ</t>
  </si>
  <si>
    <t>ТЕХНО</t>
  </si>
  <si>
    <t>3АН</t>
  </si>
  <si>
    <t xml:space="preserve"> </t>
  </si>
  <si>
    <t>Описание простоев и произведенных работ</t>
  </si>
  <si>
    <t>Простои и ремонты</t>
  </si>
  <si>
    <t xml:space="preserve">  </t>
  </si>
  <si>
    <t>Романов</t>
  </si>
  <si>
    <t>Митин</t>
  </si>
  <si>
    <t>Лом собст. пр-ва</t>
  </si>
  <si>
    <t>Клочков</t>
  </si>
  <si>
    <t>Стан 5000</t>
  </si>
  <si>
    <t>Орлов</t>
  </si>
  <si>
    <t>Астафьев</t>
  </si>
  <si>
    <t>С650ОЕ</t>
  </si>
  <si>
    <t>р821ос</t>
  </si>
  <si>
    <t>Замена матрицы пресс №1</t>
  </si>
  <si>
    <t>с805хв</t>
  </si>
  <si>
    <t>Р821ОС</t>
  </si>
  <si>
    <t>КВ0_01_09_26-0690</t>
  </si>
  <si>
    <t>С484УК33</t>
  </si>
  <si>
    <t>ДЗ0_01_09_26-0926</t>
  </si>
  <si>
    <t>О378ОВ797</t>
  </si>
  <si>
    <t>ж</t>
  </si>
  <si>
    <t>отсутствие мягкой стружки</t>
  </si>
  <si>
    <t>КВ0_02_09_26-0694</t>
  </si>
  <si>
    <t>С735РО33</t>
  </si>
  <si>
    <t>ГХ0_02_09_26-0208</t>
  </si>
  <si>
    <t>ВЮ0_02_09_26-0963</t>
  </si>
  <si>
    <t>Е188УТ33</t>
  </si>
  <si>
    <t>С345УК33</t>
  </si>
  <si>
    <t>КЖ0_02_09_26-0202</t>
  </si>
  <si>
    <t>В352ВМ</t>
  </si>
  <si>
    <t>С787ХВ</t>
  </si>
  <si>
    <t>07:00-09:30</t>
  </si>
  <si>
    <t>Отсутствие отгрузки, ремонт А/М МАЗ С650ОЕ</t>
  </si>
  <si>
    <t>КВ0_02_09_26-0696</t>
  </si>
  <si>
    <t>А847ОК797</t>
  </si>
  <si>
    <t>К239ОУ</t>
  </si>
  <si>
    <t>К860МУ</t>
  </si>
  <si>
    <t>ДЗ0_03_09_26-0934</t>
  </si>
  <si>
    <t>Х039РН797</t>
  </si>
  <si>
    <t>КВО_03_09_26_0700</t>
  </si>
  <si>
    <t>Н891ОК797</t>
  </si>
  <si>
    <t>07:00-09:00</t>
  </si>
  <si>
    <t>ДЗ0_03_09_26-0936</t>
  </si>
  <si>
    <t>Х093РН797</t>
  </si>
  <si>
    <t>0:40-01:10</t>
  </si>
  <si>
    <t>Пресс №1 замена матрицы</t>
  </si>
  <si>
    <t>03:35-04:00</t>
  </si>
  <si>
    <t>Пресс №1 Заклинил пуансон, попадание инородного тела между матрицей и пуансоном</t>
  </si>
  <si>
    <t>КВО_04_09_26_0704</t>
  </si>
  <si>
    <t>а433тв33</t>
  </si>
  <si>
    <t>м</t>
  </si>
  <si>
    <t>МУ0 4.09.26-0196</t>
  </si>
  <si>
    <t>м172ук33</t>
  </si>
  <si>
    <t>дз0 4.09.26-0938</t>
  </si>
  <si>
    <t>дз0 4.09.26-0939</t>
  </si>
  <si>
    <t>с324рт797</t>
  </si>
  <si>
    <t>ДЗО 4.09.26-0940</t>
  </si>
  <si>
    <t>КЖ0_04_09_26-0207</t>
  </si>
  <si>
    <t>е728ут33</t>
  </si>
  <si>
    <t>с787хв</t>
  </si>
  <si>
    <t>21:50-23:30</t>
  </si>
  <si>
    <t>дз0_05_09_26-0951</t>
  </si>
  <si>
    <t>к537ов797</t>
  </si>
  <si>
    <t>дз0_05_09_26-0950</t>
  </si>
  <si>
    <t>к550ое797</t>
  </si>
  <si>
    <t>дз0_05_09_26-0952</t>
  </si>
  <si>
    <t>с266рт797</t>
  </si>
  <si>
    <t>К239ОУ797</t>
  </si>
  <si>
    <t>МТ0_05_09_26-1537</t>
  </si>
  <si>
    <t>МТ0_05_09_26-1538</t>
  </si>
  <si>
    <t>У915ОВ797</t>
  </si>
  <si>
    <t>с650ое</t>
  </si>
  <si>
    <t>ДЗО- 07-09-26-0985</t>
  </si>
  <si>
    <t>ДЗО- 07-09-26-0987</t>
  </si>
  <si>
    <t>Т400МС797</t>
  </si>
  <si>
    <t>КВО-07-09-26-0711</t>
  </si>
  <si>
    <t>С278ОК</t>
  </si>
  <si>
    <t>07:00-08:30</t>
  </si>
  <si>
    <t>с805сх</t>
  </si>
  <si>
    <t>ГХ0_08_09_26-0214</t>
  </si>
  <si>
    <t>К470МА152</t>
  </si>
  <si>
    <t>КВ0_08_09_26-0717</t>
  </si>
  <si>
    <t>А817ОК797</t>
  </si>
  <si>
    <t>С805ХВ</t>
  </si>
  <si>
    <t>08:30-10:30</t>
  </si>
  <si>
    <t>А/М с650ое152 (шиномонтаж).</t>
  </si>
  <si>
    <t>дз0_09_09_26-0996</t>
  </si>
  <si>
    <t>о378ов797</t>
  </si>
  <si>
    <t>дз0_09_09_26-0995</t>
  </si>
  <si>
    <t>ППР</t>
  </si>
  <si>
    <t>ГХ0_10_09_26-0218</t>
  </si>
  <si>
    <t>у106вс152</t>
  </si>
  <si>
    <t>ДЗ0_10_09_26-1002</t>
  </si>
  <si>
    <t>ДЗ0_10_09_26-1003</t>
  </si>
  <si>
    <t>АР0_10_09_26-0386</t>
  </si>
  <si>
    <t>О142НА152</t>
  </si>
  <si>
    <t>К049ОК797</t>
  </si>
  <si>
    <t>КВ0_10_09_26-07,28</t>
  </si>
  <si>
    <t>ДЗ0_10_09_26-1001</t>
  </si>
  <si>
    <t>КВ0_10_09_26-0724</t>
  </si>
  <si>
    <t>КВ0_10_09_26-0725</t>
  </si>
  <si>
    <t>КВ0_10_09_26-0730</t>
  </si>
  <si>
    <t>Е859УТ33</t>
  </si>
  <si>
    <t>ДЗО-11-09-26-1008</t>
  </si>
  <si>
    <t>КВО_11-09-26-0733</t>
  </si>
  <si>
    <t>О383ОВ797</t>
  </si>
  <si>
    <t>ДЗО-11-09-26-1017</t>
  </si>
  <si>
    <t>МТО-11-09-26-1590</t>
  </si>
  <si>
    <t>С65ОЕ</t>
  </si>
  <si>
    <t>КВ0_12_09_26-0737</t>
  </si>
  <si>
    <t>А819ОК797</t>
  </si>
  <si>
    <t>ДЗ0_13_09_26-1030</t>
  </si>
  <si>
    <t>ДЗ0_13_09_26-1029</t>
  </si>
  <si>
    <t>Т918РА797</t>
  </si>
  <si>
    <t>8:00-10:00</t>
  </si>
  <si>
    <t>КВ0_14_09_26-0741</t>
  </si>
  <si>
    <t>КЖ0_14_09_26-0219</t>
  </si>
  <si>
    <t>С375УК33</t>
  </si>
  <si>
    <t>ДЗ0_14_09_26-1041</t>
  </si>
  <si>
    <t>АР0_14_09_26-0389</t>
  </si>
  <si>
    <t>ДЗ0_14_09_26-1040</t>
  </si>
  <si>
    <t>к033ок797</t>
  </si>
  <si>
    <t>АР0_14_09_26-0391</t>
  </si>
  <si>
    <t>АР0_14_09_26-0392</t>
  </si>
  <si>
    <t>у915ов797</t>
  </si>
  <si>
    <t>МУО-15-09-26-0222</t>
  </si>
  <si>
    <t>М172УК33</t>
  </si>
  <si>
    <t>ДЗО-15-09-26-1051</t>
  </si>
  <si>
    <t>ДЗО-15-09-26-1050</t>
  </si>
  <si>
    <t>К383РВ152</t>
  </si>
  <si>
    <t>КВО_15-09-26-0748</t>
  </si>
  <si>
    <t>С511МХ797</t>
  </si>
  <si>
    <t>КВО-15-09-26-0749</t>
  </si>
  <si>
    <t>АРО-15-09-26-0396</t>
  </si>
  <si>
    <t>Р686СТ152</t>
  </si>
  <si>
    <t>АРО-15-09-26-0397</t>
  </si>
  <si>
    <t>Очистка камеры МЕWА</t>
  </si>
  <si>
    <t>20:10-21:40</t>
  </si>
  <si>
    <t>2:20-3:00</t>
  </si>
  <si>
    <t>Заклинил пуансон попадание инородного тела</t>
  </si>
  <si>
    <t>ГХ0_16_09_26-0224</t>
  </si>
  <si>
    <t>Р484ЕС152</t>
  </si>
  <si>
    <t>Е079УТ33</t>
  </si>
  <si>
    <t>ВЮ0_16_09_26-1026</t>
  </si>
  <si>
    <t>ДЗ0_16_09_26-1056</t>
  </si>
  <si>
    <t>ДЗ0_16_09_26-1058</t>
  </si>
  <si>
    <t>С324РТ797</t>
  </si>
  <si>
    <t>КВ0_16_09_26-0753</t>
  </si>
  <si>
    <t>М484ТУ35</t>
  </si>
  <si>
    <t>х772оа52</t>
  </si>
  <si>
    <t>8:00-16:00</t>
  </si>
  <si>
    <t>проведение ППР</t>
  </si>
  <si>
    <t>ДЗО 17.09.26-1061</t>
  </si>
  <si>
    <t>ДЗО 17.09.26-1062</t>
  </si>
  <si>
    <t>ДЗО 17.09.26-1063</t>
  </si>
  <si>
    <t>т869ра797</t>
  </si>
  <si>
    <t>ДЗО 17.09.26-1064</t>
  </si>
  <si>
    <t>МТО 17.09.26-1630</t>
  </si>
  <si>
    <t>МТО 17.09.26-1633</t>
  </si>
  <si>
    <t>ДЗО 17.09.26-1068</t>
  </si>
  <si>
    <t>2:03-2:55</t>
  </si>
  <si>
    <t>Пресс №1: не запускался, ошибка переключателя управляющего давления</t>
  </si>
  <si>
    <t>КЖ0_18_09_26-0223</t>
  </si>
  <si>
    <t>с527ук33</t>
  </si>
  <si>
    <t>МУО-18-09-26-0231</t>
  </si>
  <si>
    <t>7:15-8:32</t>
  </si>
  <si>
    <t>ДЗО-19-09-26-1086</t>
  </si>
  <si>
    <t>ДЗО-19-09-26-1091</t>
  </si>
  <si>
    <t>ДЗО-19-09-26-1100</t>
  </si>
  <si>
    <t>ДЗО-19-09-26-1099</t>
  </si>
  <si>
    <t>12:00-15:00</t>
  </si>
  <si>
    <t>А/М с650ое152 (ремонт).</t>
  </si>
  <si>
    <t>С287ОК</t>
  </si>
  <si>
    <t>4:00-7:00</t>
  </si>
  <si>
    <t>Пресс №1- обрыв цепи брикетного конвеера, отсутствие персонала.</t>
  </si>
  <si>
    <t>КВ0_20_09_26-0774</t>
  </si>
  <si>
    <t>10:15-11:05</t>
  </si>
  <si>
    <t>Пресс №1: замена матрицы</t>
  </si>
  <si>
    <t>МТ0_21_09_26-1656</t>
  </si>
  <si>
    <t>ДЗ0_21_09_26-1120</t>
  </si>
  <si>
    <t>ДЗ0_21_09_26-1124</t>
  </si>
  <si>
    <t>МТ0_21_09_26-1661</t>
  </si>
  <si>
    <t>О209НА152</t>
  </si>
  <si>
    <t>ВЮ0_22_09_26-1052</t>
  </si>
  <si>
    <t>Е194УТ33</t>
  </si>
  <si>
    <t>ГХ0_22_09_26-0230</t>
  </si>
  <si>
    <t>МУ0_22_09_26-0236</t>
  </si>
  <si>
    <t>М696РВ33</t>
  </si>
  <si>
    <t>ДЗ0_22_09_26-1132</t>
  </si>
  <si>
    <t>С647ОЕ</t>
  </si>
  <si>
    <t>ДЗ0_22_09_26-1137</t>
  </si>
  <si>
    <t>ДЗ0_22_09_26-1135</t>
  </si>
  <si>
    <t>ДЗ0_22_09_26-1139</t>
  </si>
  <si>
    <t>МТ0_22_09_26-1669</t>
  </si>
  <si>
    <t>ИТЦ</t>
  </si>
  <si>
    <t>К861МУ152</t>
  </si>
  <si>
    <t>дзо--23-09-26-1149</t>
  </si>
  <si>
    <t>мто-23-09-26-1685</t>
  </si>
  <si>
    <t>мто-23-09-26-1688</t>
  </si>
  <si>
    <t>16а</t>
  </si>
  <si>
    <t>ДЗ0_24_09_26-1155</t>
  </si>
  <si>
    <t>КЖ0_24_09_26-0228</t>
  </si>
  <si>
    <t>АР0_24_0_26-0419</t>
  </si>
  <si>
    <t>МТ0_24_09_26-1693</t>
  </si>
  <si>
    <t>мТ0_25_09_26-1695</t>
  </si>
  <si>
    <t>к239оу797</t>
  </si>
  <si>
    <t>му0_25_09_26-0245</t>
  </si>
  <si>
    <t>ДЗ0_25_09_26-1173</t>
  </si>
  <si>
    <t>ДЗ0_25_09_26-1174</t>
  </si>
  <si>
    <t>КВ0_25_09_26-0793</t>
  </si>
  <si>
    <t>ДЗ0_25_09_26-1171</t>
  </si>
  <si>
    <t>ДЗ0_25_09_26-1170</t>
  </si>
  <si>
    <t>ДЗ0_25_09_26-1182</t>
  </si>
  <si>
    <t>Пресс: №1-82 и №2-69=151.</t>
  </si>
  <si>
    <t>ДЗ0_25_09_26-1185</t>
  </si>
  <si>
    <t>ДЗ0_26_09_26-1189</t>
  </si>
  <si>
    <t>ДЗ0_26_09_26-1190</t>
  </si>
  <si>
    <t>ДЗ0_26_09_26-1191</t>
  </si>
  <si>
    <t>ДЗ0_26_09_26-1200</t>
  </si>
  <si>
    <t>С289РТ797</t>
  </si>
  <si>
    <t>07:00-19:00</t>
  </si>
  <si>
    <t>Отсутсвие А/М МАЗ для отгрузки брикетов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</si>
</sst>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_-* #,##0.000_-;\-* #,##0.00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Neo Sans Cyr"/>
      <family val="2"/>
      <charset val="204"/>
    </font>
    <font>
      <b/>
      <sz val="11"/>
      <color theme="1"/>
      <name val="Neo Sans Cyr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Neo Sans Cyr"/>
      <family val="2"/>
      <charset val="204"/>
    </font>
    <font>
      <b/>
      <sz val="14"/>
      <color theme="1"/>
      <name val="Neo Sans Cyr"/>
      <family val="2"/>
      <charset val="204"/>
    </font>
    <font>
      <sz val="14"/>
      <color theme="1"/>
      <name val="Neo Sans Cyr"/>
      <family val="2"/>
      <charset val="204"/>
    </font>
    <font>
      <sz val="14"/>
      <color theme="1"/>
      <name val="Calibri"/>
      <family val="2"/>
      <scheme val="minor"/>
    </font>
    <font>
      <sz val="11"/>
      <color rgb="FFFF0000"/>
      <name val="Neo Sans Cyr"/>
      <family val="2"/>
      <charset val="204"/>
    </font>
    <font>
      <sz val="12"/>
      <color theme="1"/>
      <name val="Neo Sans Cyr"/>
      <family val="2"/>
      <charset val="204"/>
    </font>
    <font>
      <sz val="11"/>
      <color theme="1"/>
      <name val="Calibri"/>
      <family val="2"/>
      <scheme val="minor"/>
    </font>
    <font>
      <sz val="72"/>
      <color theme="1"/>
      <name val="Neo Sans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42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10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/>
    <xf numFmtId="0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6" fillId="16" borderId="10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0" fontId="6" fillId="17" borderId="10" xfId="0" applyFont="1" applyFill="1" applyBorder="1" applyAlignment="1">
      <alignment horizontal="center" vertical="center"/>
    </xf>
    <xf numFmtId="0" fontId="6" fillId="15" borderId="10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0" borderId="26" xfId="0" applyFont="1" applyFill="1" applyBorder="1" applyAlignment="1">
      <alignment horizontal="center" vertical="center"/>
    </xf>
    <xf numFmtId="0" fontId="1" fillId="21" borderId="30" xfId="0" applyFont="1" applyFill="1" applyBorder="1" applyAlignment="1">
      <alignment horizontal="center" vertical="center"/>
    </xf>
    <xf numFmtId="0" fontId="1" fillId="14" borderId="29" xfId="0" applyFont="1" applyFill="1" applyBorder="1" applyAlignment="1">
      <alignment horizontal="center" vertical="center"/>
    </xf>
    <xf numFmtId="0" fontId="6" fillId="22" borderId="1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1" fillId="0" borderId="10" xfId="0" applyFont="1" applyFill="1" applyBorder="1" applyAlignment="1">
      <alignment horizontal="center" vertical="center"/>
    </xf>
    <xf numFmtId="0" fontId="1" fillId="21" borderId="31" xfId="0" applyFont="1" applyFill="1" applyBorder="1" applyAlignment="1">
      <alignment horizontal="center" vertical="center"/>
    </xf>
    <xf numFmtId="0" fontId="1" fillId="21" borderId="32" xfId="0" applyFont="1" applyFill="1" applyBorder="1" applyAlignment="1">
      <alignment horizontal="center" vertical="center"/>
    </xf>
    <xf numFmtId="0" fontId="1" fillId="21" borderId="3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0" fontId="1" fillId="21" borderId="31" xfId="0" applyNumberFormat="1" applyFont="1" applyFill="1" applyBorder="1" applyAlignment="1">
      <alignment horizontal="center" vertical="center"/>
    </xf>
    <xf numFmtId="20" fontId="1" fillId="21" borderId="30" xfId="0" applyNumberFormat="1" applyFont="1" applyFill="1" applyBorder="1" applyAlignment="1">
      <alignment horizontal="center" vertical="center"/>
    </xf>
    <xf numFmtId="20" fontId="1" fillId="21" borderId="33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" fillId="6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22" fontId="1" fillId="21" borderId="33" xfId="0" applyNumberFormat="1" applyFont="1" applyFill="1" applyBorder="1" applyAlignment="1">
      <alignment horizontal="center" vertical="center"/>
    </xf>
    <xf numFmtId="0" fontId="1" fillId="21" borderId="36" xfId="0" applyFont="1" applyFill="1" applyBorder="1" applyAlignment="1">
      <alignment horizontal="center" vertical="center"/>
    </xf>
    <xf numFmtId="0" fontId="1" fillId="21" borderId="3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20" fontId="1" fillId="21" borderId="38" xfId="0" applyNumberFormat="1" applyFont="1" applyFill="1" applyBorder="1" applyAlignment="1">
      <alignment horizontal="center" vertical="center"/>
    </xf>
    <xf numFmtId="0" fontId="1" fillId="21" borderId="38" xfId="0" applyFont="1" applyFill="1" applyBorder="1" applyAlignment="1">
      <alignment horizontal="center" vertical="center"/>
    </xf>
    <xf numFmtId="20" fontId="1" fillId="21" borderId="39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22" fontId="1" fillId="21" borderId="3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0" fontId="1" fillId="6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1" borderId="3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5" fontId="1" fillId="6" borderId="10" xfId="1" applyNumberFormat="1" applyFont="1" applyFill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1" fillId="0" borderId="0" xfId="1" applyNumberFormat="1" applyFont="1" applyAlignment="1">
      <alignment horizontal="center" vertical="center"/>
    </xf>
    <xf numFmtId="165" fontId="1" fillId="14" borderId="8" xfId="1" applyNumberFormat="1" applyFont="1" applyFill="1" applyBorder="1" applyAlignment="1">
      <alignment horizontal="center" vertical="center" wrapText="1"/>
    </xf>
    <xf numFmtId="165" fontId="1" fillId="6" borderId="11" xfId="1" applyNumberFormat="1" applyFont="1" applyFill="1" applyBorder="1" applyAlignment="1">
      <alignment horizontal="center" vertical="center"/>
    </xf>
    <xf numFmtId="165" fontId="1" fillId="6" borderId="5" xfId="1" applyNumberFormat="1" applyFont="1" applyFill="1" applyBorder="1" applyAlignment="1">
      <alignment horizontal="center" vertical="center"/>
    </xf>
    <xf numFmtId="165" fontId="1" fillId="6" borderId="4" xfId="1" applyNumberFormat="1" applyFont="1" applyFill="1" applyBorder="1" applyAlignment="1">
      <alignment horizontal="center" vertical="center"/>
    </xf>
    <xf numFmtId="165" fontId="1" fillId="6" borderId="2" xfId="1" applyNumberFormat="1" applyFont="1" applyFill="1" applyBorder="1" applyAlignment="1">
      <alignment horizontal="center" vertical="center"/>
    </xf>
    <xf numFmtId="165" fontId="1" fillId="6" borderId="13" xfId="1" applyNumberFormat="1" applyFont="1" applyFill="1" applyBorder="1" applyAlignment="1">
      <alignment horizontal="center" vertical="center"/>
    </xf>
    <xf numFmtId="165" fontId="1" fillId="6" borderId="3" xfId="1" applyNumberFormat="1" applyFont="1" applyFill="1" applyBorder="1" applyAlignment="1">
      <alignment horizontal="center" vertical="center"/>
    </xf>
    <xf numFmtId="165" fontId="1" fillId="6" borderId="1" xfId="1" applyNumberFormat="1" applyFont="1" applyFill="1" applyBorder="1" applyAlignment="1">
      <alignment horizontal="center" vertical="center"/>
    </xf>
    <xf numFmtId="165" fontId="1" fillId="6" borderId="18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/>
    <xf numFmtId="0" fontId="9" fillId="0" borderId="0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4" fontId="1" fillId="14" borderId="8" xfId="0" applyNumberFormat="1" applyFont="1" applyFill="1" applyBorder="1" applyAlignment="1">
      <alignment horizontal="center" vertical="center" wrapText="1"/>
    </xf>
    <xf numFmtId="0" fontId="1" fillId="14" borderId="4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164" fontId="1" fillId="5" borderId="13" xfId="0" applyNumberFormat="1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165" fontId="1" fillId="9" borderId="13" xfId="1" applyNumberFormat="1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21" borderId="31" xfId="0" applyFont="1" applyFill="1" applyBorder="1" applyAlignment="1">
      <alignment horizontal="center" vertical="center" shrinkToFit="1"/>
    </xf>
    <xf numFmtId="0" fontId="1" fillId="21" borderId="33" xfId="0" applyFont="1" applyFill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6" xfId="0" applyBorder="1"/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21" borderId="3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17" fontId="1" fillId="21" borderId="30" xfId="0" applyNumberFormat="1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21" borderId="38" xfId="0" applyFont="1" applyFill="1" applyBorder="1" applyAlignment="1">
      <alignment vertical="center" wrapText="1"/>
    </xf>
    <xf numFmtId="0" fontId="1" fillId="23" borderId="2" xfId="0" applyFont="1" applyFill="1" applyBorder="1" applyAlignment="1">
      <alignment horizontal="center" vertical="center"/>
    </xf>
    <xf numFmtId="164" fontId="1" fillId="23" borderId="2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164" fontId="1" fillId="15" borderId="2" xfId="0" applyNumberFormat="1" applyFont="1" applyFill="1" applyBorder="1" applyAlignment="1">
      <alignment horizontal="center" vertical="center"/>
    </xf>
    <xf numFmtId="0" fontId="1" fillId="23" borderId="2" xfId="0" applyNumberFormat="1" applyFont="1" applyFill="1" applyBorder="1" applyAlignment="1">
      <alignment horizontal="center" vertical="center"/>
    </xf>
    <xf numFmtId="0" fontId="1" fillId="21" borderId="31" xfId="0" applyFont="1" applyFill="1" applyBorder="1" applyAlignment="1">
      <alignment horizontal="center" vertical="center" wrapText="1"/>
    </xf>
    <xf numFmtId="0" fontId="1" fillId="24" borderId="2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center" vertical="center"/>
    </xf>
    <xf numFmtId="0" fontId="1" fillId="24" borderId="2" xfId="0" applyNumberFormat="1" applyFont="1" applyFill="1" applyBorder="1" applyAlignment="1">
      <alignment horizontal="center" vertical="center"/>
    </xf>
    <xf numFmtId="0" fontId="1" fillId="15" borderId="2" xfId="0" applyNumberFormat="1" applyFont="1" applyFill="1" applyBorder="1" applyAlignment="1">
      <alignment horizontal="center" vertical="center"/>
    </xf>
    <xf numFmtId="0" fontId="1" fillId="25" borderId="10" xfId="0" applyFont="1" applyFill="1" applyBorder="1" applyAlignment="1">
      <alignment horizontal="center" vertical="center"/>
    </xf>
    <xf numFmtId="0" fontId="1" fillId="23" borderId="10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24" borderId="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164" fontId="1" fillId="23" borderId="10" xfId="0" applyNumberFormat="1" applyFont="1" applyFill="1" applyBorder="1" applyAlignment="1">
      <alignment horizontal="center" vertical="center"/>
    </xf>
    <xf numFmtId="164" fontId="1" fillId="25" borderId="10" xfId="0" applyNumberFormat="1" applyFont="1" applyFill="1" applyBorder="1" applyAlignment="1">
      <alignment horizontal="center" vertical="center"/>
    </xf>
    <xf numFmtId="0" fontId="1" fillId="25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164" fontId="1" fillId="15" borderId="10" xfId="0" applyNumberFormat="1" applyFont="1" applyFill="1" applyBorder="1" applyAlignment="1">
      <alignment horizontal="center" vertical="center"/>
    </xf>
    <xf numFmtId="164" fontId="1" fillId="24" borderId="2" xfId="0" applyNumberFormat="1" applyFont="1" applyFill="1" applyBorder="1" applyAlignment="1">
      <alignment horizontal="center" vertical="center"/>
    </xf>
    <xf numFmtId="164" fontId="1" fillId="24" borderId="10" xfId="0" applyNumberFormat="1" applyFont="1" applyFill="1" applyBorder="1" applyAlignment="1">
      <alignment horizontal="center" vertical="center"/>
    </xf>
    <xf numFmtId="0" fontId="1" fillId="24" borderId="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49" fontId="1" fillId="15" borderId="2" xfId="0" applyNumberFormat="1" applyFont="1" applyFill="1" applyBorder="1" applyAlignment="1">
      <alignment horizontal="center" vertical="center"/>
    </xf>
    <xf numFmtId="0" fontId="1" fillId="21" borderId="38" xfId="0" applyFont="1" applyFill="1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center" wrapText="1" shrinkToFit="1"/>
    </xf>
    <xf numFmtId="0" fontId="8" fillId="3" borderId="38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1" fillId="11" borderId="1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43" fontId="1" fillId="6" borderId="1" xfId="0" applyNumberFormat="1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164" fontId="13" fillId="2" borderId="1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3" fillId="2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8" borderId="41" xfId="0" applyFont="1" applyFill="1" applyBorder="1" applyAlignment="1">
      <alignment horizontal="center" vertical="center"/>
    </xf>
    <xf numFmtId="0" fontId="1" fillId="8" borderId="4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42" xfId="0" applyFont="1" applyFill="1" applyBorder="1" applyAlignment="1">
      <alignment horizontal="center" vertical="center" wrapText="1"/>
    </xf>
    <xf numFmtId="0" fontId="1" fillId="8" borderId="4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13" borderId="38" xfId="0" applyFont="1" applyFill="1" applyBorder="1" applyAlignment="1">
      <alignment horizontal="center" vertical="center"/>
    </xf>
    <xf numFmtId="0" fontId="0" fillId="13" borderId="29" xfId="0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20" borderId="34" xfId="0" applyFont="1" applyFill="1" applyBorder="1" applyAlignment="1">
      <alignment horizontal="center" vertical="center"/>
    </xf>
    <xf numFmtId="0" fontId="1" fillId="20" borderId="35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64" fontId="1" fillId="10" borderId="5" xfId="0" applyNumberFormat="1" applyFont="1" applyFill="1" applyBorder="1" applyAlignment="1">
      <alignment horizontal="center" vertical="center" wrapText="1"/>
    </xf>
    <xf numFmtId="164" fontId="1" fillId="10" borderId="2" xfId="0" applyNumberFormat="1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 wrapText="1"/>
    </xf>
    <xf numFmtId="0" fontId="0" fillId="15" borderId="1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290"/>
  <sheetViews>
    <sheetView tabSelected="1" zoomScale="85" zoomScaleNormal="85" zoomScaleSheetLayoutView="55" workbookViewId="0">
      <pane ySplit="7" topLeftCell="A769" activePane="bottomLeft" state="frozen"/>
      <selection activeCell="M281" sqref="M281:M288"/>
      <selection pane="bottomLeft" activeCell="D775" sqref="D775:D789"/>
    </sheetView>
  </sheetViews>
  <sheetFormatPr defaultColWidth="9.109375" defaultRowHeight="14.4"/>
  <cols>
    <col min="1" max="1" width="6" style="17" customWidth="1"/>
    <col min="2" max="2" width="11.88671875" style="17" customWidth="1"/>
    <col min="3" max="3" width="6.33203125" style="17" customWidth="1"/>
    <col min="4" max="4" width="10.33203125" style="17" customWidth="1"/>
    <col min="5" max="5" width="15.33203125" style="17" customWidth="1"/>
    <col min="6" max="6" width="9.109375" style="17"/>
    <col min="7" max="7" width="8.6640625" style="17" customWidth="1"/>
    <col min="8" max="8" width="22.33203125" style="17" customWidth="1"/>
    <col min="9" max="9" width="11.6640625" style="31" customWidth="1"/>
    <col min="10" max="10" width="14.5546875" style="17" customWidth="1"/>
    <col min="11" max="11" width="12" style="17" customWidth="1"/>
    <col min="12" max="12" width="12.5546875" style="17" customWidth="1"/>
    <col min="13" max="13" width="11.6640625" style="17" customWidth="1"/>
    <col min="14" max="14" width="16.5546875" style="17" customWidth="1"/>
    <col min="15" max="15" width="16.88671875" style="48" customWidth="1"/>
    <col min="16" max="16" width="11" style="17" customWidth="1"/>
    <col min="17" max="17" width="8.88671875" style="17" customWidth="1"/>
    <col min="18" max="18" width="10.88671875" style="191" customWidth="1"/>
    <col min="19" max="19" width="13.44140625" style="17" customWidth="1"/>
    <col min="20" max="20" width="9.44140625" style="17" customWidth="1"/>
    <col min="21" max="21" width="11" style="17" customWidth="1"/>
    <col min="22" max="22" width="10.33203125" style="17" customWidth="1"/>
    <col min="23" max="23" width="11.44140625" style="17" customWidth="1"/>
    <col min="24" max="24" width="13.33203125" style="17" customWidth="1"/>
    <col min="25" max="25" width="15.33203125" style="138" customWidth="1"/>
    <col min="26" max="26" width="71.5546875" style="138" customWidth="1"/>
    <col min="27" max="28" width="16.6640625" style="17" customWidth="1"/>
    <col min="29" max="29" width="19.33203125" style="17" customWidth="1"/>
    <col min="30" max="45" width="9.109375" style="17"/>
    <col min="46" max="46" width="13.5546875" style="17" customWidth="1"/>
    <col min="47" max="51" width="9.109375" style="17"/>
    <col min="52" max="52" width="10" style="17" customWidth="1"/>
    <col min="53" max="16384" width="9.109375" style="17"/>
  </cols>
  <sheetData>
    <row r="1" spans="1:69" customFormat="1" ht="24" customHeight="1">
      <c r="A1" s="11"/>
      <c r="B1" s="12"/>
      <c r="C1" s="12"/>
      <c r="D1" s="12"/>
      <c r="E1" s="12"/>
      <c r="F1" s="12"/>
      <c r="G1" s="12"/>
      <c r="H1" s="324" t="s">
        <v>45</v>
      </c>
      <c r="I1" s="324"/>
      <c r="J1" s="324"/>
      <c r="K1" s="324"/>
      <c r="L1" s="324"/>
      <c r="M1" s="324"/>
      <c r="N1" s="324"/>
      <c r="O1" s="12"/>
      <c r="P1" s="12" t="s">
        <v>43</v>
      </c>
      <c r="Q1" s="12"/>
      <c r="R1" s="179"/>
      <c r="S1" s="12"/>
      <c r="T1" s="12"/>
      <c r="U1" s="12"/>
      <c r="V1" s="12"/>
      <c r="W1" s="12"/>
      <c r="X1" s="12"/>
      <c r="Y1" s="11"/>
      <c r="Z1" s="11"/>
      <c r="AA1" s="12"/>
      <c r="AB1" s="12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</row>
    <row r="2" spans="1:69" customFormat="1" ht="53.25" customHeight="1">
      <c r="A2" s="4"/>
      <c r="B2" s="4"/>
      <c r="C2" s="4"/>
      <c r="D2" s="4"/>
      <c r="E2" s="4"/>
      <c r="F2" s="4"/>
      <c r="G2" s="4"/>
      <c r="H2" s="330" t="s">
        <v>47</v>
      </c>
      <c r="I2" s="332" t="s">
        <v>48</v>
      </c>
      <c r="J2" s="334" t="s">
        <v>49</v>
      </c>
      <c r="K2" s="335"/>
      <c r="L2" s="335"/>
      <c r="M2" s="335"/>
      <c r="N2" s="336"/>
      <c r="O2" s="337" t="s">
        <v>46</v>
      </c>
      <c r="P2" s="339" t="s">
        <v>51</v>
      </c>
      <c r="Q2" s="4"/>
      <c r="R2" s="180"/>
      <c r="S2" s="327" t="s">
        <v>52</v>
      </c>
      <c r="T2" s="328"/>
      <c r="U2" s="328"/>
      <c r="V2" s="328"/>
      <c r="W2" s="328"/>
      <c r="X2" s="328"/>
      <c r="Y2" s="328"/>
      <c r="Z2" s="328"/>
      <c r="AA2" s="328"/>
      <c r="AB2" s="328"/>
      <c r="AC2" s="329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</row>
    <row r="3" spans="1:69" customFormat="1" ht="16.2" thickBot="1">
      <c r="A3" s="4"/>
      <c r="B3" s="4"/>
      <c r="C3" s="4"/>
      <c r="D3" s="4"/>
      <c r="E3" s="4"/>
      <c r="F3" s="4"/>
      <c r="G3" s="4"/>
      <c r="H3" s="331"/>
      <c r="I3" s="333"/>
      <c r="J3" s="10" t="s">
        <v>29</v>
      </c>
      <c r="K3" s="10" t="s">
        <v>30</v>
      </c>
      <c r="L3" s="10" t="s">
        <v>31</v>
      </c>
      <c r="M3" s="10" t="s">
        <v>32</v>
      </c>
      <c r="N3" s="10" t="s">
        <v>50</v>
      </c>
      <c r="O3" s="338"/>
      <c r="P3" s="340"/>
      <c r="Q3" s="4"/>
      <c r="R3" s="180"/>
      <c r="S3" s="39" t="s">
        <v>4</v>
      </c>
      <c r="T3" s="40" t="s">
        <v>53</v>
      </c>
      <c r="U3" s="41" t="s">
        <v>0</v>
      </c>
      <c r="V3" s="42" t="s">
        <v>1</v>
      </c>
      <c r="W3" s="43" t="s">
        <v>2</v>
      </c>
      <c r="X3" s="43" t="s">
        <v>3</v>
      </c>
      <c r="Y3" s="18" t="s">
        <v>28</v>
      </c>
      <c r="Z3" s="18" t="s">
        <v>54</v>
      </c>
      <c r="AA3" s="18" t="s">
        <v>57</v>
      </c>
      <c r="AB3" s="137"/>
      <c r="AC3" s="44" t="s">
        <v>50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</row>
    <row r="4" spans="1:69" customFormat="1" ht="26.25" customHeight="1">
      <c r="A4" s="4"/>
      <c r="B4" s="4"/>
      <c r="C4" s="4"/>
      <c r="D4" s="4"/>
      <c r="E4" s="4"/>
      <c r="F4" s="4"/>
      <c r="G4" s="4"/>
      <c r="H4" s="18">
        <f>SUM(M9:M939)</f>
        <v>5607.3399999999992</v>
      </c>
      <c r="I4" s="131">
        <f>SUM(V9:V1046)</f>
        <v>7283.2000000000007</v>
      </c>
      <c r="J4" s="18">
        <f>SUMIF($C$9:$C$939,"="&amp;J$3,$W$9:$W$939)</f>
        <v>83350</v>
      </c>
      <c r="K4" s="18">
        <f>SUMIF($C$9:$C$939,"="&amp;K$3,$W$9:$W$939)</f>
        <v>79850</v>
      </c>
      <c r="L4" s="18">
        <f>SUMIF($C$9:$C$939,"="&amp;L$3,$W$9:$W$939)</f>
        <v>76000</v>
      </c>
      <c r="M4" s="18">
        <f>SUMIF($C$9:$C$939,"="&amp;M$3,$W$9:$W$939)</f>
        <v>79700</v>
      </c>
      <c r="N4" s="19">
        <f>SUM(J4:M4)</f>
        <v>318900</v>
      </c>
      <c r="O4" s="18">
        <f>N910</f>
        <v>341.49999999999977</v>
      </c>
      <c r="P4" s="20">
        <f>SUM(X9:X939)/1000</f>
        <v>5754.4</v>
      </c>
      <c r="Q4" s="4"/>
      <c r="R4" s="180"/>
      <c r="S4" s="45">
        <f>SUMIF(E9:E1096,"кпц",I9:I1096)</f>
        <v>2028.29</v>
      </c>
      <c r="T4" s="45">
        <f>SUMIF(E9:E1096,"тэсц-1",I9:I1096)</f>
        <v>0</v>
      </c>
      <c r="U4" s="45">
        <f>SUMIF(E9:E1096,"тэсц-2",I9:I1096)</f>
        <v>40.25</v>
      </c>
      <c r="V4" s="45">
        <f>SUMIF(E9:E1096,"тэсц-3",I9:I1096)</f>
        <v>2.4</v>
      </c>
      <c r="W4" s="45">
        <f>SUMIF(E9:E1096,"тэсц-4",I9:I1096)</f>
        <v>0</v>
      </c>
      <c r="X4" s="45">
        <f>SUMIF(E9:E1096,"тэсц-5",I9:I1096)</f>
        <v>60.349999999999994</v>
      </c>
      <c r="Y4" s="139">
        <f>SUMIF(E9:E1096,"со стороны",I9:I1096)</f>
        <v>3157.300000000002</v>
      </c>
      <c r="Z4" s="139">
        <f>SUMIF(E9:E1096,"техно",I9:I1096)</f>
        <v>33.950000000000003</v>
      </c>
      <c r="AA4" s="45">
        <f>SUMIF(E9:E1096,"ЦПМ УНМ",I9:I1096)</f>
        <v>284.5</v>
      </c>
      <c r="AB4" s="18"/>
      <c r="AC4" s="18">
        <f>SUM(S4:AB4)</f>
        <v>5607.0400000000018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9" customFormat="1" ht="26.25" customHeight="1" thickBot="1">
      <c r="A5" s="4"/>
      <c r="B5" s="4"/>
      <c r="C5" s="4"/>
      <c r="D5" s="4"/>
      <c r="E5" s="4"/>
      <c r="F5" s="4"/>
      <c r="G5" s="4"/>
      <c r="H5" s="200"/>
      <c r="I5" s="201"/>
      <c r="J5" s="200"/>
      <c r="K5" s="200"/>
      <c r="L5" s="200"/>
      <c r="M5" s="200"/>
      <c r="N5" s="202"/>
      <c r="O5" s="200"/>
      <c r="P5" s="143"/>
      <c r="Q5" s="4"/>
      <c r="R5" s="180"/>
      <c r="S5" s="35"/>
      <c r="T5" s="35"/>
      <c r="U5" s="35"/>
      <c r="V5" s="35"/>
      <c r="W5" s="35"/>
      <c r="X5" s="35"/>
      <c r="Y5" s="203"/>
      <c r="Z5" s="203"/>
      <c r="AA5" s="35"/>
      <c r="AB5" s="200"/>
      <c r="AC5" s="200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9" customFormat="1" ht="15" thickBot="1">
      <c r="A6" s="306" t="s">
        <v>7</v>
      </c>
      <c r="B6" s="308" t="s">
        <v>8</v>
      </c>
      <c r="C6" s="308" t="s">
        <v>6</v>
      </c>
      <c r="D6" s="310" t="s">
        <v>17</v>
      </c>
      <c r="E6" s="312" t="s">
        <v>9</v>
      </c>
      <c r="F6" s="313"/>
      <c r="G6" s="313"/>
      <c r="H6" s="313"/>
      <c r="I6" s="313"/>
      <c r="J6" s="313"/>
      <c r="K6" s="313"/>
      <c r="L6" s="313"/>
      <c r="M6" s="314"/>
      <c r="N6" s="315" t="s">
        <v>46</v>
      </c>
      <c r="O6" s="317" t="s">
        <v>44</v>
      </c>
      <c r="P6" s="318"/>
      <c r="Q6" s="318"/>
      <c r="R6" s="318"/>
      <c r="S6" s="318"/>
      <c r="T6" s="318"/>
      <c r="U6" s="318"/>
      <c r="V6" s="319"/>
      <c r="W6" s="325" t="s">
        <v>22</v>
      </c>
      <c r="X6" s="326"/>
      <c r="Y6" s="322" t="s">
        <v>62</v>
      </c>
      <c r="Z6" s="323"/>
      <c r="AA6" s="61"/>
      <c r="AB6" s="61"/>
      <c r="AC6" s="21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 t="s">
        <v>59</v>
      </c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spans="1:69" customFormat="1" ht="42" thickBot="1">
      <c r="A7" s="307"/>
      <c r="B7" s="309"/>
      <c r="C7" s="309"/>
      <c r="D7" s="311"/>
      <c r="E7" s="206" t="s">
        <v>10</v>
      </c>
      <c r="F7" s="207" t="s">
        <v>11</v>
      </c>
      <c r="G7" s="207" t="s">
        <v>12</v>
      </c>
      <c r="H7" s="207" t="s">
        <v>13</v>
      </c>
      <c r="I7" s="208" t="s">
        <v>14</v>
      </c>
      <c r="J7" s="207" t="s">
        <v>15</v>
      </c>
      <c r="K7" s="207" t="s">
        <v>16</v>
      </c>
      <c r="L7" s="207" t="s">
        <v>25</v>
      </c>
      <c r="M7" s="209" t="s">
        <v>24</v>
      </c>
      <c r="N7" s="316"/>
      <c r="O7" s="210" t="s">
        <v>18</v>
      </c>
      <c r="P7" s="211" t="s">
        <v>19</v>
      </c>
      <c r="Q7" s="211" t="s">
        <v>13</v>
      </c>
      <c r="R7" s="212" t="s">
        <v>20</v>
      </c>
      <c r="S7" s="211" t="s">
        <v>21</v>
      </c>
      <c r="T7" s="211" t="s">
        <v>16</v>
      </c>
      <c r="U7" s="211" t="s">
        <v>27</v>
      </c>
      <c r="V7" s="214" t="s">
        <v>26</v>
      </c>
      <c r="W7" s="215" t="s">
        <v>23</v>
      </c>
      <c r="X7" s="213" t="s">
        <v>56</v>
      </c>
      <c r="Y7" s="134" t="s">
        <v>8</v>
      </c>
      <c r="Z7" s="134" t="s">
        <v>61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17"/>
      <c r="AU7" s="4"/>
      <c r="AV7" s="4" t="s">
        <v>29</v>
      </c>
      <c r="AW7" s="4"/>
      <c r="AX7" s="4" t="s">
        <v>33</v>
      </c>
      <c r="AY7" s="4"/>
      <c r="AZ7" s="4" t="s">
        <v>36</v>
      </c>
      <c r="BA7" s="4" t="s">
        <v>37</v>
      </c>
      <c r="BB7" s="4" t="s">
        <v>39</v>
      </c>
      <c r="BC7" s="4" t="s">
        <v>41</v>
      </c>
      <c r="BD7" s="4" t="s">
        <v>5</v>
      </c>
      <c r="BE7" s="4" t="s">
        <v>43</v>
      </c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</row>
    <row r="8" spans="1:69" customFormat="1" ht="25.5" customHeight="1" thickBot="1">
      <c r="A8" s="13"/>
      <c r="B8" s="15"/>
      <c r="C8" s="15"/>
      <c r="D8" s="15"/>
      <c r="E8" s="16"/>
      <c r="F8" s="16"/>
      <c r="G8" s="16"/>
      <c r="H8" s="16"/>
      <c r="I8" s="204"/>
      <c r="J8" s="16"/>
      <c r="K8" s="16"/>
      <c r="L8" s="16"/>
      <c r="M8" s="16"/>
      <c r="N8" s="14">
        <v>2017.36</v>
      </c>
      <c r="O8" s="16"/>
      <c r="P8" s="16"/>
      <c r="Q8" s="16"/>
      <c r="R8" s="181"/>
      <c r="S8" s="16"/>
      <c r="T8" s="16"/>
      <c r="U8" s="16"/>
      <c r="V8" s="16"/>
      <c r="W8" s="16"/>
      <c r="X8" s="205"/>
      <c r="Y8" s="136"/>
      <c r="Z8" s="13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 t="s">
        <v>4</v>
      </c>
      <c r="AU8" s="4"/>
      <c r="AV8" s="4" t="s">
        <v>30</v>
      </c>
      <c r="AW8" s="4"/>
      <c r="AX8" s="4" t="s">
        <v>34</v>
      </c>
      <c r="AY8" s="4"/>
      <c r="AZ8" s="4" t="s">
        <v>65</v>
      </c>
      <c r="BA8" s="4" t="s">
        <v>38</v>
      </c>
      <c r="BB8" s="4" t="s">
        <v>40</v>
      </c>
      <c r="BC8" s="4" t="s">
        <v>42</v>
      </c>
      <c r="BD8" s="4"/>
      <c r="BE8" s="4" t="s">
        <v>38</v>
      </c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</row>
    <row r="9" spans="1:69" customFormat="1" ht="19.5" customHeight="1">
      <c r="A9" s="297">
        <v>1</v>
      </c>
      <c r="B9" s="272" t="s">
        <v>33</v>
      </c>
      <c r="C9" s="272" t="s">
        <v>31</v>
      </c>
      <c r="D9" s="272" t="s">
        <v>64</v>
      </c>
      <c r="E9" s="5" t="s">
        <v>57</v>
      </c>
      <c r="F9" s="5" t="s">
        <v>37</v>
      </c>
      <c r="G9" s="5" t="s">
        <v>39</v>
      </c>
      <c r="H9" s="5">
        <v>891</v>
      </c>
      <c r="I9" s="25">
        <v>3.5</v>
      </c>
      <c r="J9" s="5" t="s">
        <v>72</v>
      </c>
      <c r="K9" s="5" t="s">
        <v>42</v>
      </c>
      <c r="L9" s="276">
        <f>SUM(I9:I23)</f>
        <v>41.4</v>
      </c>
      <c r="M9" s="276">
        <f>L24+L9</f>
        <v>147.85</v>
      </c>
      <c r="N9" s="296">
        <f>N8+M9-V9</f>
        <v>1872.04</v>
      </c>
      <c r="O9" s="7" t="s">
        <v>5</v>
      </c>
      <c r="P9" s="7" t="s">
        <v>43</v>
      </c>
      <c r="Q9" s="7">
        <v>2025</v>
      </c>
      <c r="R9" s="188">
        <v>32.35</v>
      </c>
      <c r="S9" s="199" t="s">
        <v>71</v>
      </c>
      <c r="T9" s="199" t="s">
        <v>42</v>
      </c>
      <c r="U9" s="283">
        <f>SUM(R9:R23)</f>
        <v>144.30000000000001</v>
      </c>
      <c r="V9" s="321">
        <f>U24+U9</f>
        <v>293.17</v>
      </c>
      <c r="W9" s="285">
        <v>6800</v>
      </c>
      <c r="X9" s="320">
        <f>(W9+W24)*18</f>
        <v>237600</v>
      </c>
      <c r="Y9" s="135"/>
      <c r="Z9" s="142" t="s">
        <v>73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 t="s">
        <v>53</v>
      </c>
      <c r="AU9" s="4"/>
      <c r="AV9" s="4" t="s">
        <v>31</v>
      </c>
      <c r="AW9" s="4"/>
      <c r="AX9" s="4"/>
      <c r="AY9" s="4"/>
      <c r="AZ9" s="4" t="s">
        <v>64</v>
      </c>
      <c r="BA9" s="4" t="s">
        <v>38</v>
      </c>
      <c r="BB9" s="4"/>
      <c r="BC9" s="4"/>
      <c r="BD9" s="4"/>
      <c r="BE9" s="4" t="s">
        <v>66</v>
      </c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</row>
    <row r="10" spans="1:69" customFormat="1" ht="19.5" customHeight="1">
      <c r="A10" s="291"/>
      <c r="B10" s="272"/>
      <c r="C10" s="272"/>
      <c r="D10" s="272"/>
      <c r="E10" s="5" t="s">
        <v>3</v>
      </c>
      <c r="F10" s="5" t="s">
        <v>37</v>
      </c>
      <c r="G10" s="5" t="s">
        <v>39</v>
      </c>
      <c r="H10" s="5">
        <v>184</v>
      </c>
      <c r="I10" s="25">
        <v>2.5499999999999998</v>
      </c>
      <c r="J10" s="5" t="s">
        <v>72</v>
      </c>
      <c r="K10" s="5" t="s">
        <v>42</v>
      </c>
      <c r="L10" s="279"/>
      <c r="M10" s="279"/>
      <c r="N10" s="296"/>
      <c r="O10" s="6" t="s">
        <v>5</v>
      </c>
      <c r="P10" s="6" t="s">
        <v>43</v>
      </c>
      <c r="Q10" s="6">
        <v>2026</v>
      </c>
      <c r="R10" s="178">
        <v>24.75</v>
      </c>
      <c r="S10" s="6" t="s">
        <v>71</v>
      </c>
      <c r="T10" s="6" t="s">
        <v>42</v>
      </c>
      <c r="U10" s="274"/>
      <c r="V10" s="287"/>
      <c r="W10" s="274"/>
      <c r="X10" s="294"/>
      <c r="Y10" s="140"/>
      <c r="Z10" s="140"/>
      <c r="AA10" s="62"/>
      <c r="AB10" s="62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 t="s">
        <v>0</v>
      </c>
      <c r="AU10" s="4"/>
      <c r="AV10" s="4" t="s">
        <v>32</v>
      </c>
      <c r="AW10" s="4"/>
      <c r="AX10" s="4"/>
      <c r="AY10" s="4"/>
      <c r="AZ10" s="4" t="s">
        <v>35</v>
      </c>
      <c r="BA10" s="4"/>
      <c r="BB10" s="4"/>
      <c r="BC10" s="4"/>
      <c r="BD10" s="4"/>
      <c r="BE10" s="4" t="s">
        <v>37</v>
      </c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spans="1:69" customFormat="1" ht="18">
      <c r="A11" s="291"/>
      <c r="B11" s="272"/>
      <c r="C11" s="272"/>
      <c r="D11" s="272"/>
      <c r="E11" s="5" t="s">
        <v>4</v>
      </c>
      <c r="F11" s="5" t="s">
        <v>37</v>
      </c>
      <c r="G11" s="5" t="s">
        <v>39</v>
      </c>
      <c r="H11" s="5">
        <v>1638</v>
      </c>
      <c r="I11" s="25">
        <v>10.9</v>
      </c>
      <c r="J11" s="5" t="s">
        <v>74</v>
      </c>
      <c r="K11" s="5" t="s">
        <v>42</v>
      </c>
      <c r="L11" s="279"/>
      <c r="M11" s="279"/>
      <c r="N11" s="296"/>
      <c r="O11" s="6" t="s">
        <v>5</v>
      </c>
      <c r="P11" s="6" t="s">
        <v>43</v>
      </c>
      <c r="Q11" s="6">
        <v>2027</v>
      </c>
      <c r="R11" s="178">
        <v>28.3</v>
      </c>
      <c r="S11" s="6" t="s">
        <v>71</v>
      </c>
      <c r="T11" s="6" t="s">
        <v>42</v>
      </c>
      <c r="U11" s="274"/>
      <c r="V11" s="287"/>
      <c r="W11" s="274"/>
      <c r="X11" s="294"/>
      <c r="Y11" s="140"/>
      <c r="Z11" s="140"/>
      <c r="AA11" s="62"/>
      <c r="AB11" s="62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 t="s">
        <v>1</v>
      </c>
      <c r="AU11" s="4"/>
      <c r="AV11" s="17"/>
      <c r="AW11" s="17"/>
      <c r="AX11" s="17"/>
      <c r="AY11" s="17"/>
      <c r="AZ11" s="35" t="s">
        <v>69</v>
      </c>
      <c r="BA11" s="17"/>
      <c r="BB11" s="17"/>
      <c r="BC11" s="17"/>
      <c r="BD11" s="17"/>
      <c r="BE11" s="17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</row>
    <row r="12" spans="1:69" customFormat="1" ht="18">
      <c r="A12" s="291"/>
      <c r="B12" s="272"/>
      <c r="C12" s="272"/>
      <c r="D12" s="272"/>
      <c r="E12" s="5" t="s">
        <v>4</v>
      </c>
      <c r="F12" s="5" t="s">
        <v>37</v>
      </c>
      <c r="G12" s="5" t="s">
        <v>39</v>
      </c>
      <c r="H12" s="5">
        <v>1655</v>
      </c>
      <c r="I12" s="25">
        <v>13.35</v>
      </c>
      <c r="J12" s="5" t="s">
        <v>74</v>
      </c>
      <c r="K12" s="5" t="s">
        <v>42</v>
      </c>
      <c r="L12" s="279"/>
      <c r="M12" s="279"/>
      <c r="N12" s="296"/>
      <c r="O12" s="6" t="s">
        <v>5</v>
      </c>
      <c r="P12" s="6" t="s">
        <v>43</v>
      </c>
      <c r="Q12" s="6">
        <v>2028</v>
      </c>
      <c r="R12" s="178">
        <v>28.9</v>
      </c>
      <c r="S12" s="6" t="s">
        <v>71</v>
      </c>
      <c r="T12" s="6" t="s">
        <v>42</v>
      </c>
      <c r="U12" s="274"/>
      <c r="V12" s="287"/>
      <c r="W12" s="274"/>
      <c r="X12" s="294"/>
      <c r="Y12" s="140"/>
      <c r="Z12" s="140"/>
      <c r="AA12" s="62"/>
      <c r="AB12" s="62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 t="s">
        <v>2</v>
      </c>
      <c r="AU12" s="4"/>
      <c r="AV12" s="4"/>
      <c r="AW12" s="4"/>
      <c r="AX12" s="4"/>
      <c r="AY12" s="4"/>
      <c r="AZ12" s="4" t="s">
        <v>70</v>
      </c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</row>
    <row r="13" spans="1:69" customFormat="1" ht="18">
      <c r="A13" s="291"/>
      <c r="B13" s="272"/>
      <c r="C13" s="272"/>
      <c r="D13" s="272"/>
      <c r="E13" s="5" t="s">
        <v>4</v>
      </c>
      <c r="F13" s="5" t="s">
        <v>37</v>
      </c>
      <c r="G13" s="5" t="s">
        <v>39</v>
      </c>
      <c r="H13" s="5">
        <v>1658</v>
      </c>
      <c r="I13" s="25">
        <v>11.1</v>
      </c>
      <c r="J13" s="5" t="s">
        <v>74</v>
      </c>
      <c r="K13" s="5" t="s">
        <v>42</v>
      </c>
      <c r="L13" s="279"/>
      <c r="M13" s="279"/>
      <c r="N13" s="296"/>
      <c r="O13" s="6" t="s">
        <v>5</v>
      </c>
      <c r="P13" s="6" t="s">
        <v>43</v>
      </c>
      <c r="Q13" s="6">
        <v>2029</v>
      </c>
      <c r="R13" s="178">
        <v>30</v>
      </c>
      <c r="S13" s="6" t="s">
        <v>71</v>
      </c>
      <c r="T13" s="6" t="s">
        <v>42</v>
      </c>
      <c r="U13" s="274"/>
      <c r="V13" s="287"/>
      <c r="W13" s="274"/>
      <c r="X13" s="294"/>
      <c r="Y13" s="140"/>
      <c r="Z13" s="140"/>
      <c r="AA13" s="62"/>
      <c r="AB13" s="62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 t="s">
        <v>3</v>
      </c>
      <c r="AU13" s="4"/>
      <c r="AV13" s="4"/>
      <c r="AW13" s="4"/>
      <c r="AX13" s="4"/>
      <c r="AY13" s="4"/>
      <c r="AZ13" s="4" t="s">
        <v>67</v>
      </c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</row>
    <row r="14" spans="1:69" customFormat="1" ht="18">
      <c r="A14" s="291"/>
      <c r="B14" s="272"/>
      <c r="C14" s="272"/>
      <c r="D14" s="272"/>
      <c r="E14" s="5"/>
      <c r="F14" s="5"/>
      <c r="G14" s="5"/>
      <c r="H14" s="5"/>
      <c r="I14" s="25"/>
      <c r="J14" s="5"/>
      <c r="K14" s="5"/>
      <c r="L14" s="279"/>
      <c r="M14" s="279"/>
      <c r="N14" s="296"/>
      <c r="O14" s="6"/>
      <c r="P14" s="6"/>
      <c r="Q14" s="6"/>
      <c r="R14" s="178"/>
      <c r="S14" s="6"/>
      <c r="T14" s="6"/>
      <c r="U14" s="274"/>
      <c r="V14" s="287"/>
      <c r="W14" s="274"/>
      <c r="X14" s="294"/>
      <c r="Y14" s="140"/>
      <c r="Z14" s="140"/>
      <c r="AA14" s="62"/>
      <c r="AB14" s="62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 t="s">
        <v>28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</row>
    <row r="15" spans="1:69" customFormat="1" ht="18.600000000000001" thickBot="1">
      <c r="A15" s="291"/>
      <c r="B15" s="272"/>
      <c r="C15" s="272"/>
      <c r="D15" s="272"/>
      <c r="E15" s="5"/>
      <c r="F15" s="5"/>
      <c r="G15" s="5"/>
      <c r="H15" s="5"/>
      <c r="I15" s="25"/>
      <c r="J15" s="5"/>
      <c r="K15" s="5"/>
      <c r="L15" s="279"/>
      <c r="M15" s="279"/>
      <c r="N15" s="296"/>
      <c r="O15" s="6"/>
      <c r="P15" s="6"/>
      <c r="Q15" s="6"/>
      <c r="R15" s="178"/>
      <c r="S15" s="6"/>
      <c r="T15" s="6"/>
      <c r="U15" s="274"/>
      <c r="V15" s="287"/>
      <c r="W15" s="274"/>
      <c r="X15" s="294"/>
      <c r="Y15" s="140"/>
      <c r="Z15" s="140"/>
      <c r="AA15" s="62"/>
      <c r="AB15" s="62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 t="s">
        <v>68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</row>
    <row r="16" spans="1:69" customFormat="1" ht="18.600000000000001" thickBot="1">
      <c r="A16" s="291"/>
      <c r="B16" s="272"/>
      <c r="C16" s="272"/>
      <c r="D16" s="272"/>
      <c r="E16" s="5"/>
      <c r="F16" s="5"/>
      <c r="G16" s="5"/>
      <c r="H16" s="5"/>
      <c r="I16" s="25"/>
      <c r="J16" s="5"/>
      <c r="K16" s="5"/>
      <c r="L16" s="279"/>
      <c r="M16" s="279"/>
      <c r="N16" s="296"/>
      <c r="O16" s="6"/>
      <c r="P16" s="6"/>
      <c r="Q16" s="6"/>
      <c r="R16" s="178"/>
      <c r="S16" s="6"/>
      <c r="T16" s="6"/>
      <c r="U16" s="274"/>
      <c r="V16" s="287"/>
      <c r="W16" s="274"/>
      <c r="X16" s="294"/>
      <c r="Y16" s="140"/>
      <c r="Z16" s="140"/>
      <c r="AA16" s="62"/>
      <c r="AB16" s="62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 t="s">
        <v>57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</row>
    <row r="17" spans="1:69" customFormat="1" ht="18.600000000000001" thickBot="1">
      <c r="A17" s="291"/>
      <c r="B17" s="272"/>
      <c r="C17" s="272"/>
      <c r="D17" s="272"/>
      <c r="E17" s="5"/>
      <c r="F17" s="5"/>
      <c r="G17" s="5"/>
      <c r="H17" s="5"/>
      <c r="I17" s="25"/>
      <c r="J17" s="5"/>
      <c r="K17" s="5"/>
      <c r="L17" s="279"/>
      <c r="M17" s="279"/>
      <c r="N17" s="296"/>
      <c r="O17" s="6"/>
      <c r="P17" s="6"/>
      <c r="Q17" s="6"/>
      <c r="R17" s="183"/>
      <c r="S17" s="6"/>
      <c r="T17" s="6"/>
      <c r="U17" s="274"/>
      <c r="V17" s="287"/>
      <c r="W17" s="274"/>
      <c r="X17" s="294"/>
      <c r="Y17" s="140"/>
      <c r="Z17" s="140"/>
      <c r="AA17" s="62"/>
      <c r="AB17" s="62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 t="s">
        <v>58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</row>
    <row r="18" spans="1:69" customFormat="1" ht="18.600000000000001" thickBot="1">
      <c r="A18" s="291"/>
      <c r="B18" s="272"/>
      <c r="C18" s="272"/>
      <c r="D18" s="272"/>
      <c r="E18" s="5"/>
      <c r="F18" s="5"/>
      <c r="G18" s="5"/>
      <c r="H18" s="5"/>
      <c r="I18" s="25"/>
      <c r="J18" s="5"/>
      <c r="K18" s="5"/>
      <c r="L18" s="279"/>
      <c r="M18" s="279"/>
      <c r="N18" s="296"/>
      <c r="O18" s="6"/>
      <c r="P18" s="6"/>
      <c r="Q18" s="6"/>
      <c r="R18" s="183"/>
      <c r="S18" s="148"/>
      <c r="T18" s="6"/>
      <c r="U18" s="274"/>
      <c r="V18" s="287"/>
      <c r="W18" s="274"/>
      <c r="X18" s="294"/>
      <c r="Y18" s="140"/>
      <c r="Z18" s="140"/>
      <c r="AA18" s="62"/>
      <c r="AB18" s="62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17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</row>
    <row r="19" spans="1:69" customFormat="1" ht="18.600000000000001" thickBot="1">
      <c r="A19" s="291"/>
      <c r="B19" s="272"/>
      <c r="C19" s="272"/>
      <c r="D19" s="272"/>
      <c r="E19" s="5"/>
      <c r="F19" s="5"/>
      <c r="G19" s="5"/>
      <c r="H19" s="5"/>
      <c r="I19" s="25"/>
      <c r="J19" s="5"/>
      <c r="K19" s="5"/>
      <c r="L19" s="279"/>
      <c r="M19" s="279"/>
      <c r="N19" s="296"/>
      <c r="O19" s="6"/>
      <c r="P19" s="6"/>
      <c r="Q19" s="6"/>
      <c r="R19" s="183"/>
      <c r="S19" s="148"/>
      <c r="T19" s="38"/>
      <c r="U19" s="274"/>
      <c r="V19" s="287"/>
      <c r="W19" s="274"/>
      <c r="X19" s="294"/>
      <c r="Y19" s="140"/>
      <c r="Z19" s="140"/>
      <c r="AA19" s="62"/>
      <c r="AB19" s="62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</row>
    <row r="20" spans="1:69" customFormat="1" ht="18.600000000000001" thickBot="1">
      <c r="A20" s="291"/>
      <c r="B20" s="272"/>
      <c r="C20" s="272"/>
      <c r="D20" s="272"/>
      <c r="E20" s="5"/>
      <c r="F20" s="5"/>
      <c r="G20" s="5"/>
      <c r="H20" s="5"/>
      <c r="I20" s="25"/>
      <c r="J20" s="5"/>
      <c r="K20" s="5"/>
      <c r="L20" s="279"/>
      <c r="M20" s="279"/>
      <c r="N20" s="296"/>
      <c r="O20" s="6"/>
      <c r="P20" s="6"/>
      <c r="Q20" s="6"/>
      <c r="R20" s="183"/>
      <c r="S20" s="193"/>
      <c r="T20" s="193"/>
      <c r="U20" s="274"/>
      <c r="V20" s="287"/>
      <c r="W20" s="274"/>
      <c r="X20" s="294"/>
      <c r="Y20" s="140"/>
      <c r="Z20" s="140"/>
      <c r="AA20" s="192"/>
      <c r="AB20" s="192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</row>
    <row r="21" spans="1:69" customFormat="1" ht="18.600000000000001" thickBot="1">
      <c r="A21" s="291"/>
      <c r="B21" s="272"/>
      <c r="C21" s="272"/>
      <c r="D21" s="272"/>
      <c r="E21" s="5"/>
      <c r="F21" s="5"/>
      <c r="G21" s="5"/>
      <c r="H21" s="5"/>
      <c r="I21" s="25"/>
      <c r="J21" s="5"/>
      <c r="K21" s="5"/>
      <c r="L21" s="279"/>
      <c r="M21" s="279"/>
      <c r="N21" s="296"/>
      <c r="O21" s="6"/>
      <c r="P21" s="6"/>
      <c r="Q21" s="6"/>
      <c r="R21" s="183"/>
      <c r="S21" s="38"/>
      <c r="T21" s="122"/>
      <c r="U21" s="274"/>
      <c r="V21" s="287"/>
      <c r="W21" s="274"/>
      <c r="X21" s="294"/>
      <c r="Y21" s="140"/>
      <c r="Z21" s="140"/>
      <c r="AA21" s="62"/>
      <c r="AB21" s="62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</row>
    <row r="22" spans="1:69" customFormat="1" ht="18.600000000000001" thickBot="1">
      <c r="A22" s="291"/>
      <c r="B22" s="272"/>
      <c r="C22" s="272"/>
      <c r="D22" s="272"/>
      <c r="E22" s="5"/>
      <c r="F22" s="5"/>
      <c r="G22" s="5"/>
      <c r="H22" s="5"/>
      <c r="I22" s="25"/>
      <c r="J22" s="5"/>
      <c r="K22" s="5"/>
      <c r="L22" s="279"/>
      <c r="M22" s="279"/>
      <c r="N22" s="296"/>
      <c r="O22" s="6"/>
      <c r="P22" s="6"/>
      <c r="Q22" s="6"/>
      <c r="R22" s="183"/>
      <c r="S22" s="88"/>
      <c r="T22" s="122"/>
      <c r="U22" s="274"/>
      <c r="V22" s="287"/>
      <c r="W22" s="274"/>
      <c r="X22" s="294"/>
      <c r="Y22" s="140"/>
      <c r="Z22" s="140"/>
      <c r="AA22" s="62"/>
      <c r="AB22" s="62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69" customFormat="1" ht="18.600000000000001" thickBot="1">
      <c r="A23" s="291"/>
      <c r="B23" s="273"/>
      <c r="C23" s="273"/>
      <c r="D23" s="273"/>
      <c r="E23" s="1"/>
      <c r="F23" s="1"/>
      <c r="G23" s="1"/>
      <c r="H23" s="1"/>
      <c r="I23" s="26"/>
      <c r="J23" s="1"/>
      <c r="K23" s="1"/>
      <c r="L23" s="280"/>
      <c r="M23" s="279"/>
      <c r="N23" s="296"/>
      <c r="O23" s="9"/>
      <c r="P23" s="9"/>
      <c r="Q23" s="9"/>
      <c r="R23" s="184"/>
      <c r="S23" s="9"/>
      <c r="T23" s="9"/>
      <c r="U23" s="275"/>
      <c r="V23" s="287"/>
      <c r="W23" s="275"/>
      <c r="X23" s="294"/>
      <c r="Y23" s="141"/>
      <c r="Z23" s="141"/>
      <c r="AA23" s="62"/>
      <c r="AB23" s="6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</row>
    <row r="24" spans="1:69" customFormat="1" ht="18">
      <c r="A24" s="291"/>
      <c r="B24" s="271" t="s">
        <v>34</v>
      </c>
      <c r="C24" s="271" t="s">
        <v>29</v>
      </c>
      <c r="D24" s="271" t="s">
        <v>36</v>
      </c>
      <c r="E24" s="3" t="s">
        <v>3</v>
      </c>
      <c r="F24" s="102" t="s">
        <v>37</v>
      </c>
      <c r="G24" s="102" t="s">
        <v>39</v>
      </c>
      <c r="H24" s="102">
        <v>184</v>
      </c>
      <c r="I24" s="28">
        <v>2.5</v>
      </c>
      <c r="J24" s="3" t="s">
        <v>75</v>
      </c>
      <c r="K24" s="3" t="s">
        <v>42</v>
      </c>
      <c r="L24" s="276">
        <f>SUM(I24:I38)</f>
        <v>106.44999999999999</v>
      </c>
      <c r="M24" s="279"/>
      <c r="N24" s="296"/>
      <c r="O24" s="6" t="s">
        <v>5</v>
      </c>
      <c r="P24" s="6" t="s">
        <v>43</v>
      </c>
      <c r="Q24" s="8">
        <v>2030</v>
      </c>
      <c r="R24" s="182">
        <v>30.48</v>
      </c>
      <c r="S24" s="7" t="s">
        <v>71</v>
      </c>
      <c r="T24" s="167" t="s">
        <v>42</v>
      </c>
      <c r="U24" s="282">
        <f>SUM(R24:R38)</f>
        <v>148.87</v>
      </c>
      <c r="V24" s="287"/>
      <c r="W24" s="284">
        <v>6400</v>
      </c>
      <c r="X24" s="294"/>
      <c r="Y24" s="135"/>
      <c r="Z24" s="135"/>
      <c r="AA24" s="62"/>
      <c r="AB24" s="62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69" customFormat="1" ht="18">
      <c r="A25" s="291"/>
      <c r="B25" s="272"/>
      <c r="C25" s="272"/>
      <c r="D25" s="272"/>
      <c r="E25" s="5" t="s">
        <v>28</v>
      </c>
      <c r="F25" s="5" t="s">
        <v>37</v>
      </c>
      <c r="G25" s="5" t="s">
        <v>40</v>
      </c>
      <c r="H25" s="5" t="s">
        <v>76</v>
      </c>
      <c r="I25" s="25">
        <v>23.8</v>
      </c>
      <c r="J25" s="5" t="s">
        <v>77</v>
      </c>
      <c r="K25" s="5" t="s">
        <v>42</v>
      </c>
      <c r="L25" s="276"/>
      <c r="M25" s="279"/>
      <c r="N25" s="296"/>
      <c r="O25" s="6" t="s">
        <v>5</v>
      </c>
      <c r="P25" s="6" t="s">
        <v>43</v>
      </c>
      <c r="Q25" s="6">
        <v>2031</v>
      </c>
      <c r="R25" s="178">
        <v>27.76</v>
      </c>
      <c r="S25" s="7" t="s">
        <v>71</v>
      </c>
      <c r="T25" s="6" t="s">
        <v>42</v>
      </c>
      <c r="U25" s="283"/>
      <c r="V25" s="287"/>
      <c r="W25" s="285"/>
      <c r="X25" s="294"/>
      <c r="Y25" s="142"/>
      <c r="Z25" s="140"/>
      <c r="AA25" s="62"/>
      <c r="AB25" s="62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69" customFormat="1" ht="18">
      <c r="A26" s="291"/>
      <c r="B26" s="272"/>
      <c r="C26" s="272"/>
      <c r="D26" s="272"/>
      <c r="E26" s="5" t="s">
        <v>28</v>
      </c>
      <c r="F26" s="5" t="s">
        <v>37</v>
      </c>
      <c r="G26" s="5" t="s">
        <v>40</v>
      </c>
      <c r="H26" s="5" t="s">
        <v>78</v>
      </c>
      <c r="I26" s="25">
        <v>30</v>
      </c>
      <c r="J26" s="5" t="s">
        <v>79</v>
      </c>
      <c r="K26" s="5" t="s">
        <v>42</v>
      </c>
      <c r="L26" s="276"/>
      <c r="M26" s="279"/>
      <c r="N26" s="296"/>
      <c r="O26" s="6" t="s">
        <v>5</v>
      </c>
      <c r="P26" s="6" t="s">
        <v>43</v>
      </c>
      <c r="Q26" s="6">
        <v>2032</v>
      </c>
      <c r="R26" s="178">
        <v>29.98</v>
      </c>
      <c r="S26" s="7" t="s">
        <v>71</v>
      </c>
      <c r="T26" s="6" t="s">
        <v>42</v>
      </c>
      <c r="U26" s="274"/>
      <c r="V26" s="287"/>
      <c r="W26" s="274"/>
      <c r="X26" s="294"/>
      <c r="Y26" s="140"/>
      <c r="Z26" s="140"/>
      <c r="AA26" s="62"/>
      <c r="AB26" s="62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</row>
    <row r="27" spans="1:69" customFormat="1" ht="18">
      <c r="A27" s="291"/>
      <c r="B27" s="272"/>
      <c r="C27" s="272"/>
      <c r="D27" s="272"/>
      <c r="E27" s="5" t="s">
        <v>4</v>
      </c>
      <c r="F27" s="5" t="s">
        <v>37</v>
      </c>
      <c r="G27" s="5" t="s">
        <v>80</v>
      </c>
      <c r="H27" s="5">
        <v>1656</v>
      </c>
      <c r="I27" s="25">
        <v>14.3</v>
      </c>
      <c r="J27" s="5" t="s">
        <v>74</v>
      </c>
      <c r="K27" s="5" t="s">
        <v>42</v>
      </c>
      <c r="L27" s="276"/>
      <c r="M27" s="279"/>
      <c r="N27" s="296"/>
      <c r="O27" s="6" t="s">
        <v>5</v>
      </c>
      <c r="P27" s="6" t="s">
        <v>43</v>
      </c>
      <c r="Q27" s="6">
        <v>2033</v>
      </c>
      <c r="R27" s="178">
        <v>29.2</v>
      </c>
      <c r="S27" s="7" t="s">
        <v>71</v>
      </c>
      <c r="T27" s="6" t="s">
        <v>42</v>
      </c>
      <c r="U27" s="274"/>
      <c r="V27" s="287"/>
      <c r="W27" s="274"/>
      <c r="X27" s="294"/>
      <c r="Y27" s="140"/>
      <c r="Z27" s="140"/>
      <c r="AA27" s="62"/>
      <c r="AB27" s="62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</row>
    <row r="28" spans="1:69" customFormat="1" ht="18">
      <c r="A28" s="291"/>
      <c r="B28" s="272"/>
      <c r="C28" s="272"/>
      <c r="D28" s="272"/>
      <c r="E28" s="5" t="s">
        <v>4</v>
      </c>
      <c r="F28" s="5" t="s">
        <v>37</v>
      </c>
      <c r="G28" s="5" t="s">
        <v>80</v>
      </c>
      <c r="H28" s="5">
        <v>1657</v>
      </c>
      <c r="I28" s="25">
        <v>13.5</v>
      </c>
      <c r="J28" s="5" t="s">
        <v>74</v>
      </c>
      <c r="K28" s="5" t="s">
        <v>42</v>
      </c>
      <c r="L28" s="276"/>
      <c r="M28" s="279"/>
      <c r="N28" s="296"/>
      <c r="O28" s="6" t="s">
        <v>5</v>
      </c>
      <c r="P28" s="6" t="s">
        <v>43</v>
      </c>
      <c r="Q28" s="6">
        <v>2034</v>
      </c>
      <c r="R28" s="178">
        <v>31.45</v>
      </c>
      <c r="S28" s="168" t="s">
        <v>71</v>
      </c>
      <c r="T28" s="6" t="s">
        <v>42</v>
      </c>
      <c r="U28" s="274"/>
      <c r="V28" s="287"/>
      <c r="W28" s="274"/>
      <c r="X28" s="294"/>
      <c r="Y28" s="140"/>
      <c r="Z28" s="140"/>
      <c r="AA28" s="62"/>
      <c r="AB28" s="62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</row>
    <row r="29" spans="1:69" customFormat="1" ht="18">
      <c r="A29" s="291"/>
      <c r="B29" s="272"/>
      <c r="C29" s="272"/>
      <c r="D29" s="272"/>
      <c r="E29" s="5" t="s">
        <v>4</v>
      </c>
      <c r="F29" s="5" t="s">
        <v>37</v>
      </c>
      <c r="G29" s="5" t="s">
        <v>80</v>
      </c>
      <c r="H29" s="5">
        <v>1659</v>
      </c>
      <c r="I29" s="25">
        <v>12.25</v>
      </c>
      <c r="J29" s="5" t="s">
        <v>74</v>
      </c>
      <c r="K29" s="5" t="s">
        <v>42</v>
      </c>
      <c r="L29" s="276"/>
      <c r="M29" s="279"/>
      <c r="N29" s="296"/>
      <c r="O29" s="6"/>
      <c r="P29" s="6"/>
      <c r="Q29" s="6"/>
      <c r="R29" s="178"/>
      <c r="S29" s="6"/>
      <c r="T29" s="6"/>
      <c r="U29" s="274"/>
      <c r="V29" s="287"/>
      <c r="W29" s="274"/>
      <c r="X29" s="294"/>
      <c r="Y29" s="140"/>
      <c r="Z29" s="140"/>
      <c r="AA29" s="62"/>
      <c r="AB29" s="62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</row>
    <row r="30" spans="1:69" customFormat="1" ht="18.600000000000001" thickBot="1">
      <c r="A30" s="291"/>
      <c r="B30" s="272"/>
      <c r="C30" s="272"/>
      <c r="D30" s="272"/>
      <c r="E30" s="5" t="s">
        <v>4</v>
      </c>
      <c r="F30" s="5" t="s">
        <v>37</v>
      </c>
      <c r="G30" s="5" t="s">
        <v>80</v>
      </c>
      <c r="H30" s="5">
        <v>1661</v>
      </c>
      <c r="I30" s="25">
        <v>10.1</v>
      </c>
      <c r="J30" s="5" t="s">
        <v>74</v>
      </c>
      <c r="K30" s="5" t="s">
        <v>42</v>
      </c>
      <c r="L30" s="276"/>
      <c r="M30" s="279"/>
      <c r="N30" s="296"/>
      <c r="O30" s="6"/>
      <c r="P30" s="6"/>
      <c r="Q30" s="6"/>
      <c r="R30" s="178"/>
      <c r="S30" s="6"/>
      <c r="T30" s="6"/>
      <c r="U30" s="274"/>
      <c r="V30" s="287"/>
      <c r="W30" s="274"/>
      <c r="X30" s="294"/>
      <c r="Y30" s="140"/>
      <c r="Z30" s="140"/>
      <c r="AA30" s="62"/>
      <c r="AB30" s="62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</row>
    <row r="31" spans="1:69" customFormat="1" ht="18.600000000000001" thickBot="1">
      <c r="A31" s="291"/>
      <c r="B31" s="272"/>
      <c r="C31" s="272"/>
      <c r="D31" s="272"/>
      <c r="E31" s="5"/>
      <c r="F31" s="5"/>
      <c r="G31" s="5"/>
      <c r="H31" s="5"/>
      <c r="I31" s="25"/>
      <c r="J31" s="5"/>
      <c r="K31" s="5"/>
      <c r="L31" s="276"/>
      <c r="M31" s="279"/>
      <c r="N31" s="296"/>
      <c r="O31" s="6"/>
      <c r="P31" s="6"/>
      <c r="Q31" s="6"/>
      <c r="R31" s="178"/>
      <c r="S31" s="6"/>
      <c r="T31" s="6"/>
      <c r="U31" s="274"/>
      <c r="V31" s="287"/>
      <c r="W31" s="274"/>
      <c r="X31" s="294"/>
      <c r="Y31" s="140"/>
      <c r="Z31" s="140"/>
      <c r="AA31" s="62"/>
      <c r="AB31" s="6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</row>
    <row r="32" spans="1:69" customFormat="1" ht="18.600000000000001" thickBot="1">
      <c r="A32" s="291"/>
      <c r="B32" s="272"/>
      <c r="C32" s="272"/>
      <c r="D32" s="272"/>
      <c r="E32" s="5"/>
      <c r="F32" s="5"/>
      <c r="G32" s="5"/>
      <c r="H32" s="5"/>
      <c r="I32" s="25"/>
      <c r="J32" s="5"/>
      <c r="K32" s="5"/>
      <c r="L32" s="276"/>
      <c r="M32" s="279"/>
      <c r="N32" s="296"/>
      <c r="O32" s="6"/>
      <c r="P32" s="6"/>
      <c r="Q32" s="6"/>
      <c r="R32" s="178"/>
      <c r="S32" s="6"/>
      <c r="T32" s="6"/>
      <c r="U32" s="274"/>
      <c r="V32" s="287"/>
      <c r="W32" s="274"/>
      <c r="X32" s="294"/>
      <c r="Y32" s="140"/>
      <c r="Z32" s="140"/>
      <c r="AA32" s="62"/>
      <c r="AB32" s="62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</row>
    <row r="33" spans="1:69" customFormat="1" ht="18.600000000000001" thickBot="1">
      <c r="A33" s="291"/>
      <c r="B33" s="272"/>
      <c r="C33" s="272"/>
      <c r="D33" s="272"/>
      <c r="E33" s="5"/>
      <c r="F33" s="5"/>
      <c r="G33" s="5"/>
      <c r="H33" s="5"/>
      <c r="I33" s="25"/>
      <c r="J33" s="5"/>
      <c r="K33" s="5"/>
      <c r="L33" s="276"/>
      <c r="M33" s="279"/>
      <c r="N33" s="296"/>
      <c r="O33" s="6"/>
      <c r="P33" s="6"/>
      <c r="Q33" s="6"/>
      <c r="R33" s="178"/>
      <c r="S33" s="6"/>
      <c r="T33" s="6"/>
      <c r="U33" s="274"/>
      <c r="V33" s="287"/>
      <c r="W33" s="274"/>
      <c r="X33" s="294"/>
      <c r="Y33" s="140"/>
      <c r="Z33" s="140"/>
      <c r="AA33" s="62"/>
      <c r="AB33" s="62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</row>
    <row r="34" spans="1:69" customFormat="1" ht="18.600000000000001" thickBot="1">
      <c r="A34" s="291"/>
      <c r="B34" s="272"/>
      <c r="C34" s="272"/>
      <c r="D34" s="272"/>
      <c r="E34" s="87"/>
      <c r="F34" s="34"/>
      <c r="G34" s="34"/>
      <c r="H34" s="34"/>
      <c r="I34" s="29"/>
      <c r="J34" s="34"/>
      <c r="K34" s="34"/>
      <c r="L34" s="276"/>
      <c r="M34" s="279"/>
      <c r="N34" s="296"/>
      <c r="O34" s="6"/>
      <c r="P34" s="6"/>
      <c r="Q34" s="6"/>
      <c r="R34" s="178"/>
      <c r="S34" s="6"/>
      <c r="T34" s="6"/>
      <c r="U34" s="274"/>
      <c r="V34" s="287"/>
      <c r="W34" s="274"/>
      <c r="X34" s="294"/>
      <c r="Y34" s="140"/>
      <c r="Z34" s="140"/>
      <c r="AA34" s="62"/>
      <c r="AB34" s="62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</row>
    <row r="35" spans="1:69" customFormat="1" ht="18.600000000000001" thickBot="1">
      <c r="A35" s="291"/>
      <c r="B35" s="272"/>
      <c r="C35" s="272"/>
      <c r="D35" s="272"/>
      <c r="E35" s="5"/>
      <c r="F35" s="5"/>
      <c r="G35" s="5"/>
      <c r="H35" s="5"/>
      <c r="I35" s="25"/>
      <c r="J35" s="5"/>
      <c r="K35" s="5"/>
      <c r="L35" s="276"/>
      <c r="M35" s="279"/>
      <c r="N35" s="296"/>
      <c r="O35" s="6"/>
      <c r="P35" s="6"/>
      <c r="Q35" s="6"/>
      <c r="R35" s="178"/>
      <c r="S35" s="6"/>
      <c r="T35" s="6"/>
      <c r="U35" s="274"/>
      <c r="V35" s="287"/>
      <c r="W35" s="274"/>
      <c r="X35" s="294"/>
      <c r="Y35" s="140"/>
      <c r="Z35" s="140"/>
      <c r="AA35" s="62"/>
      <c r="AB35" s="62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</row>
    <row r="36" spans="1:69" customFormat="1" ht="18.600000000000001" thickBot="1">
      <c r="A36" s="291"/>
      <c r="B36" s="272"/>
      <c r="C36" s="272"/>
      <c r="D36" s="272"/>
      <c r="E36" s="5"/>
      <c r="F36" s="5"/>
      <c r="G36" s="5"/>
      <c r="H36" s="5"/>
      <c r="I36" s="25"/>
      <c r="J36" s="5"/>
      <c r="K36" s="5"/>
      <c r="L36" s="276"/>
      <c r="M36" s="279"/>
      <c r="N36" s="296"/>
      <c r="O36" s="6"/>
      <c r="P36" s="6"/>
      <c r="Q36" s="6"/>
      <c r="R36" s="178"/>
      <c r="S36" s="6"/>
      <c r="T36" s="6"/>
      <c r="U36" s="274"/>
      <c r="V36" s="287"/>
      <c r="W36" s="274"/>
      <c r="X36" s="294"/>
      <c r="Y36" s="140"/>
      <c r="Z36" s="140"/>
      <c r="AA36" s="62"/>
      <c r="AB36" s="62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</row>
    <row r="37" spans="1:69" customFormat="1" ht="18.600000000000001" thickBot="1">
      <c r="A37" s="291"/>
      <c r="B37" s="272"/>
      <c r="C37" s="272"/>
      <c r="D37" s="272"/>
      <c r="E37" s="5"/>
      <c r="F37" s="5"/>
      <c r="G37" s="5"/>
      <c r="H37" s="5"/>
      <c r="I37" s="25"/>
      <c r="J37" s="5"/>
      <c r="K37" s="5"/>
      <c r="L37" s="276"/>
      <c r="M37" s="279"/>
      <c r="N37" s="296"/>
      <c r="O37" s="6"/>
      <c r="P37" s="6"/>
      <c r="Q37" s="6"/>
      <c r="R37" s="178"/>
      <c r="S37" s="6"/>
      <c r="T37" s="6"/>
      <c r="U37" s="274"/>
      <c r="V37" s="287"/>
      <c r="W37" s="274"/>
      <c r="X37" s="294"/>
      <c r="Y37" s="140"/>
      <c r="Z37" s="140"/>
      <c r="AA37" s="62"/>
      <c r="AB37" s="62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</row>
    <row r="38" spans="1:69" customFormat="1" ht="18.600000000000001" thickBot="1">
      <c r="A38" s="291"/>
      <c r="B38" s="272"/>
      <c r="C38" s="273"/>
      <c r="D38" s="272"/>
      <c r="E38" s="1"/>
      <c r="F38" s="1"/>
      <c r="G38" s="1"/>
      <c r="H38" s="1"/>
      <c r="I38" s="26"/>
      <c r="J38" s="1"/>
      <c r="K38" s="1"/>
      <c r="L38" s="277"/>
      <c r="M38" s="279"/>
      <c r="N38" s="304"/>
      <c r="O38" s="9"/>
      <c r="P38" s="9"/>
      <c r="Q38" s="9"/>
      <c r="R38" s="184"/>
      <c r="S38" s="9"/>
      <c r="T38" s="9"/>
      <c r="U38" s="275"/>
      <c r="V38" s="288"/>
      <c r="W38" s="275"/>
      <c r="X38" s="294"/>
      <c r="Y38" s="141"/>
      <c r="Z38" s="141"/>
      <c r="AA38" s="62"/>
      <c r="AB38" s="62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</row>
    <row r="39" spans="1:69" customFormat="1" ht="18">
      <c r="A39" s="290">
        <v>2</v>
      </c>
      <c r="B39" s="271" t="s">
        <v>33</v>
      </c>
      <c r="C39" s="271" t="s">
        <v>30</v>
      </c>
      <c r="D39" s="271" t="s">
        <v>67</v>
      </c>
      <c r="E39" s="2" t="s">
        <v>57</v>
      </c>
      <c r="F39" s="2" t="s">
        <v>37</v>
      </c>
      <c r="G39" s="2" t="s">
        <v>39</v>
      </c>
      <c r="H39" s="2">
        <v>891</v>
      </c>
      <c r="I39" s="27">
        <v>8.1</v>
      </c>
      <c r="J39" s="5" t="s">
        <v>72</v>
      </c>
      <c r="K39" s="5" t="s">
        <v>42</v>
      </c>
      <c r="L39" s="278">
        <f>SUM(I39:I53)</f>
        <v>53.949999999999996</v>
      </c>
      <c r="M39" s="278">
        <f>L54+L39</f>
        <v>212.69999999999996</v>
      </c>
      <c r="N39" s="281">
        <f>N9+M39-V39</f>
        <v>1824.1</v>
      </c>
      <c r="O39" s="6" t="s">
        <v>5</v>
      </c>
      <c r="P39" s="6" t="s">
        <v>43</v>
      </c>
      <c r="Q39" s="6">
        <v>2035</v>
      </c>
      <c r="R39" s="178">
        <v>29.7</v>
      </c>
      <c r="S39" s="6" t="s">
        <v>71</v>
      </c>
      <c r="T39" s="6" t="s">
        <v>42</v>
      </c>
      <c r="U39" s="282">
        <f>SUM(R39:R53)</f>
        <v>141.22999999999999</v>
      </c>
      <c r="V39" s="283">
        <f>U54+U39</f>
        <v>260.64</v>
      </c>
      <c r="W39" s="285">
        <v>6500</v>
      </c>
      <c r="X39" s="293">
        <f>(W39+W54)*18</f>
        <v>162000</v>
      </c>
      <c r="Y39" s="135"/>
      <c r="Z39" s="135" t="s">
        <v>81</v>
      </c>
      <c r="AA39" s="62"/>
      <c r="AB39" s="6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</row>
    <row r="40" spans="1:69" customFormat="1" ht="18">
      <c r="A40" s="291"/>
      <c r="B40" s="272"/>
      <c r="C40" s="272"/>
      <c r="D40" s="272"/>
      <c r="E40" s="5" t="s">
        <v>4</v>
      </c>
      <c r="F40" s="5" t="s">
        <v>37</v>
      </c>
      <c r="G40" s="5" t="s">
        <v>39</v>
      </c>
      <c r="H40" s="5">
        <v>1668</v>
      </c>
      <c r="I40" s="25">
        <v>9.25</v>
      </c>
      <c r="J40" s="5" t="s">
        <v>74</v>
      </c>
      <c r="K40" s="5" t="s">
        <v>42</v>
      </c>
      <c r="L40" s="279"/>
      <c r="M40" s="276"/>
      <c r="N40" s="274"/>
      <c r="O40" s="6" t="s">
        <v>5</v>
      </c>
      <c r="P40" s="6" t="s">
        <v>43</v>
      </c>
      <c r="Q40" s="6">
        <v>2036</v>
      </c>
      <c r="R40" s="178">
        <v>28.72</v>
      </c>
      <c r="S40" s="7" t="s">
        <v>71</v>
      </c>
      <c r="T40" s="6" t="s">
        <v>42</v>
      </c>
      <c r="U40" s="274"/>
      <c r="V40" s="274"/>
      <c r="W40" s="274"/>
      <c r="X40" s="294"/>
      <c r="Y40" s="140"/>
      <c r="Z40" s="140"/>
      <c r="AA40" s="62"/>
      <c r="AB40" s="62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</row>
    <row r="41" spans="1:69" customFormat="1" ht="18">
      <c r="A41" s="291"/>
      <c r="B41" s="272"/>
      <c r="C41" s="272"/>
      <c r="D41" s="272"/>
      <c r="E41" s="5" t="s">
        <v>4</v>
      </c>
      <c r="F41" s="5" t="s">
        <v>37</v>
      </c>
      <c r="G41" s="5" t="s">
        <v>39</v>
      </c>
      <c r="H41" s="5">
        <v>16.63</v>
      </c>
      <c r="I41" s="25">
        <v>13.95</v>
      </c>
      <c r="J41" s="5" t="s">
        <v>74</v>
      </c>
      <c r="K41" s="5" t="s">
        <v>42</v>
      </c>
      <c r="L41" s="279"/>
      <c r="M41" s="276"/>
      <c r="N41" s="274"/>
      <c r="O41" s="6" t="s">
        <v>5</v>
      </c>
      <c r="P41" s="6" t="s">
        <v>43</v>
      </c>
      <c r="Q41" s="6">
        <v>2037</v>
      </c>
      <c r="R41" s="178">
        <v>29.52</v>
      </c>
      <c r="S41" s="7" t="s">
        <v>71</v>
      </c>
      <c r="T41" s="6" t="s">
        <v>42</v>
      </c>
      <c r="U41" s="274"/>
      <c r="V41" s="274"/>
      <c r="W41" s="274"/>
      <c r="X41" s="294"/>
      <c r="Y41" s="140"/>
      <c r="Z41" s="140"/>
      <c r="AA41" s="62"/>
      <c r="AB41" s="62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</row>
    <row r="42" spans="1:69" customFormat="1" ht="18.600000000000001" thickBot="1">
      <c r="A42" s="292"/>
      <c r="B42" s="272"/>
      <c r="C42" s="272"/>
      <c r="D42" s="272"/>
      <c r="E42" s="5" t="s">
        <v>4</v>
      </c>
      <c r="F42" s="5" t="s">
        <v>37</v>
      </c>
      <c r="G42" s="5" t="s">
        <v>39</v>
      </c>
      <c r="H42" s="5">
        <v>1662</v>
      </c>
      <c r="I42" s="25">
        <v>7.5</v>
      </c>
      <c r="J42" s="5" t="s">
        <v>74</v>
      </c>
      <c r="K42" s="5" t="s">
        <v>42</v>
      </c>
      <c r="L42" s="279"/>
      <c r="M42" s="276"/>
      <c r="N42" s="274"/>
      <c r="O42" s="6" t="s">
        <v>5</v>
      </c>
      <c r="P42" s="6" t="s">
        <v>43</v>
      </c>
      <c r="Q42" s="6">
        <v>2038</v>
      </c>
      <c r="R42" s="178">
        <v>31.04</v>
      </c>
      <c r="S42" s="7" t="s">
        <v>71</v>
      </c>
      <c r="T42" s="6" t="s">
        <v>42</v>
      </c>
      <c r="U42" s="274"/>
      <c r="V42" s="274"/>
      <c r="W42" s="274"/>
      <c r="X42" s="294"/>
      <c r="Y42" s="140"/>
      <c r="Z42" s="140"/>
      <c r="AA42" s="62"/>
      <c r="AB42" s="62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</row>
    <row r="43" spans="1:69" customFormat="1" ht="18">
      <c r="A43" s="291"/>
      <c r="B43" s="272"/>
      <c r="C43" s="272"/>
      <c r="D43" s="272"/>
      <c r="E43" s="5" t="s">
        <v>4</v>
      </c>
      <c r="F43" s="5" t="s">
        <v>37</v>
      </c>
      <c r="G43" s="5" t="s">
        <v>39</v>
      </c>
      <c r="H43" s="5">
        <v>1664</v>
      </c>
      <c r="I43" s="25">
        <v>15.15</v>
      </c>
      <c r="J43" s="5" t="s">
        <v>74</v>
      </c>
      <c r="K43" s="5" t="s">
        <v>42</v>
      </c>
      <c r="L43" s="279"/>
      <c r="M43" s="276"/>
      <c r="N43" s="274"/>
      <c r="O43" s="6" t="s">
        <v>5</v>
      </c>
      <c r="P43" s="6" t="s">
        <v>43</v>
      </c>
      <c r="Q43" s="6">
        <v>2039</v>
      </c>
      <c r="R43" s="178">
        <v>22.25</v>
      </c>
      <c r="S43" s="7" t="s">
        <v>71</v>
      </c>
      <c r="T43" s="6" t="s">
        <v>42</v>
      </c>
      <c r="U43" s="274"/>
      <c r="V43" s="274"/>
      <c r="W43" s="274"/>
      <c r="X43" s="294"/>
      <c r="Y43" s="140"/>
      <c r="Z43" s="140"/>
      <c r="AA43" s="62"/>
      <c r="AB43" s="62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</row>
    <row r="44" spans="1:69" customFormat="1" ht="18">
      <c r="A44" s="291"/>
      <c r="B44" s="272"/>
      <c r="C44" s="272"/>
      <c r="D44" s="272"/>
      <c r="E44" s="5"/>
      <c r="F44" s="5"/>
      <c r="G44" s="5"/>
      <c r="H44" s="5"/>
      <c r="I44" s="25"/>
      <c r="J44" s="5"/>
      <c r="K44" s="5"/>
      <c r="L44" s="279"/>
      <c r="M44" s="276"/>
      <c r="N44" s="274"/>
      <c r="O44" s="6"/>
      <c r="P44" s="6"/>
      <c r="Q44" s="6"/>
      <c r="R44" s="178"/>
      <c r="S44" s="6"/>
      <c r="T44" s="6"/>
      <c r="U44" s="274"/>
      <c r="V44" s="274"/>
      <c r="W44" s="274"/>
      <c r="X44" s="294"/>
      <c r="Y44" s="140"/>
      <c r="Z44" s="140"/>
      <c r="AA44" s="62"/>
      <c r="AB44" s="62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</row>
    <row r="45" spans="1:69" customFormat="1" ht="18">
      <c r="A45" s="291"/>
      <c r="B45" s="272"/>
      <c r="C45" s="272"/>
      <c r="D45" s="272"/>
      <c r="E45" s="5"/>
      <c r="F45" s="5"/>
      <c r="G45" s="5"/>
      <c r="H45" s="5"/>
      <c r="I45" s="25"/>
      <c r="J45" s="5"/>
      <c r="K45" s="5"/>
      <c r="L45" s="279"/>
      <c r="M45" s="276"/>
      <c r="N45" s="274"/>
      <c r="O45" s="6"/>
      <c r="P45" s="6"/>
      <c r="Q45" s="6"/>
      <c r="R45" s="178"/>
      <c r="S45" s="6"/>
      <c r="T45" s="6"/>
      <c r="U45" s="274"/>
      <c r="V45" s="274"/>
      <c r="W45" s="274"/>
      <c r="X45" s="294"/>
      <c r="Y45" s="140"/>
      <c r="Z45" s="140"/>
      <c r="AA45" s="62"/>
      <c r="AB45" s="62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</row>
    <row r="46" spans="1:69" customFormat="1" ht="18">
      <c r="A46" s="291"/>
      <c r="B46" s="272"/>
      <c r="C46" s="272"/>
      <c r="D46" s="272"/>
      <c r="E46" s="5"/>
      <c r="F46" s="5"/>
      <c r="G46" s="5"/>
      <c r="H46" s="5"/>
      <c r="I46" s="25"/>
      <c r="J46" s="5"/>
      <c r="K46" s="5"/>
      <c r="L46" s="279"/>
      <c r="M46" s="276"/>
      <c r="N46" s="274"/>
      <c r="O46" s="6"/>
      <c r="P46" s="6"/>
      <c r="Q46" s="6"/>
      <c r="R46" s="178"/>
      <c r="S46" s="6"/>
      <c r="T46" s="6"/>
      <c r="U46" s="274"/>
      <c r="V46" s="274"/>
      <c r="W46" s="274"/>
      <c r="X46" s="294"/>
      <c r="Y46" s="140"/>
      <c r="Z46" s="140"/>
      <c r="AA46" s="62"/>
      <c r="AB46" s="62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</row>
    <row r="47" spans="1:69" customFormat="1" ht="18.600000000000001" thickBot="1">
      <c r="A47" s="292"/>
      <c r="B47" s="272"/>
      <c r="C47" s="272"/>
      <c r="D47" s="272"/>
      <c r="E47" s="5"/>
      <c r="F47" s="5"/>
      <c r="G47" s="5"/>
      <c r="H47" s="5"/>
      <c r="I47" s="25"/>
      <c r="J47" s="5"/>
      <c r="K47" s="5"/>
      <c r="L47" s="279"/>
      <c r="M47" s="276"/>
      <c r="N47" s="274"/>
      <c r="O47" s="6"/>
      <c r="P47" s="6"/>
      <c r="Q47" s="6"/>
      <c r="R47" s="178"/>
      <c r="S47" s="6"/>
      <c r="T47" s="6"/>
      <c r="U47" s="274"/>
      <c r="V47" s="274"/>
      <c r="W47" s="274"/>
      <c r="X47" s="294"/>
      <c r="Y47" s="140"/>
      <c r="Z47" s="140"/>
      <c r="AA47" s="62"/>
      <c r="AB47" s="62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</row>
    <row r="48" spans="1:69" customFormat="1" ht="18">
      <c r="A48" s="291"/>
      <c r="B48" s="272"/>
      <c r="C48" s="272"/>
      <c r="D48" s="272"/>
      <c r="E48" s="5"/>
      <c r="F48" s="5"/>
      <c r="G48" s="5"/>
      <c r="H48" s="5"/>
      <c r="I48" s="25"/>
      <c r="J48" s="5"/>
      <c r="K48" s="5"/>
      <c r="L48" s="279"/>
      <c r="M48" s="276"/>
      <c r="N48" s="274"/>
      <c r="O48" s="6"/>
      <c r="P48" s="6"/>
      <c r="Q48" s="6"/>
      <c r="R48" s="178"/>
      <c r="S48" s="6"/>
      <c r="T48" s="6"/>
      <c r="U48" s="274"/>
      <c r="V48" s="274"/>
      <c r="W48" s="274"/>
      <c r="X48" s="294"/>
      <c r="Y48" s="140"/>
      <c r="Z48" s="140"/>
      <c r="AA48" s="62"/>
      <c r="AB48" s="62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</row>
    <row r="49" spans="1:69" customFormat="1" ht="18">
      <c r="A49" s="291"/>
      <c r="B49" s="272"/>
      <c r="C49" s="272"/>
      <c r="D49" s="272"/>
      <c r="E49" s="5"/>
      <c r="F49" s="5"/>
      <c r="G49" s="5"/>
      <c r="H49" s="5"/>
      <c r="I49" s="25"/>
      <c r="J49" s="5"/>
      <c r="K49" s="5"/>
      <c r="L49" s="279"/>
      <c r="M49" s="276"/>
      <c r="N49" s="274"/>
      <c r="O49" s="6"/>
      <c r="P49" s="6"/>
      <c r="Q49" s="6"/>
      <c r="R49" s="178"/>
      <c r="S49" s="6"/>
      <c r="T49" s="6"/>
      <c r="U49" s="274"/>
      <c r="V49" s="274"/>
      <c r="W49" s="274"/>
      <c r="X49" s="294"/>
      <c r="Y49" s="140"/>
      <c r="Z49" s="140"/>
      <c r="AA49" s="62"/>
      <c r="AB49" s="62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</row>
    <row r="50" spans="1:69" customFormat="1" ht="18">
      <c r="A50" s="291"/>
      <c r="B50" s="272"/>
      <c r="C50" s="272"/>
      <c r="D50" s="272"/>
      <c r="E50" s="5"/>
      <c r="F50" s="5"/>
      <c r="G50" s="5"/>
      <c r="H50" s="5"/>
      <c r="I50" s="25"/>
      <c r="J50" s="5"/>
      <c r="K50" s="5"/>
      <c r="L50" s="279"/>
      <c r="M50" s="276"/>
      <c r="N50" s="274"/>
      <c r="O50" s="6"/>
      <c r="P50" s="6"/>
      <c r="Q50" s="6"/>
      <c r="R50" s="178"/>
      <c r="S50" s="6"/>
      <c r="T50" s="6"/>
      <c r="U50" s="274"/>
      <c r="V50" s="274"/>
      <c r="W50" s="274"/>
      <c r="X50" s="294"/>
      <c r="Y50" s="140"/>
      <c r="Z50" s="140"/>
      <c r="AA50" s="62"/>
      <c r="AB50" s="62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</row>
    <row r="51" spans="1:69" customFormat="1" ht="18">
      <c r="A51" s="291"/>
      <c r="B51" s="272"/>
      <c r="C51" s="272"/>
      <c r="D51" s="272"/>
      <c r="E51" s="34"/>
      <c r="F51" s="34"/>
      <c r="G51" s="34"/>
      <c r="H51" s="34"/>
      <c r="I51" s="29"/>
      <c r="J51" s="34"/>
      <c r="K51" s="34"/>
      <c r="L51" s="279"/>
      <c r="M51" s="276"/>
      <c r="N51" s="274"/>
      <c r="O51" s="6"/>
      <c r="P51" s="6"/>
      <c r="Q51" s="6"/>
      <c r="R51" s="178"/>
      <c r="S51" s="6"/>
      <c r="T51" s="6"/>
      <c r="U51" s="274"/>
      <c r="V51" s="274"/>
      <c r="W51" s="274"/>
      <c r="X51" s="294"/>
      <c r="Y51" s="140"/>
      <c r="Z51" s="140"/>
      <c r="AA51" s="62"/>
      <c r="AB51" s="62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</row>
    <row r="52" spans="1:69" customFormat="1" ht="18">
      <c r="A52" s="291"/>
      <c r="B52" s="272"/>
      <c r="C52" s="272"/>
      <c r="D52" s="272"/>
      <c r="E52" s="5"/>
      <c r="F52" s="5"/>
      <c r="G52" s="5"/>
      <c r="H52" s="32"/>
      <c r="I52" s="25"/>
      <c r="J52" s="5"/>
      <c r="K52" s="5"/>
      <c r="L52" s="279"/>
      <c r="M52" s="276"/>
      <c r="N52" s="274"/>
      <c r="O52" s="6"/>
      <c r="P52" s="6"/>
      <c r="Q52" s="6"/>
      <c r="R52" s="178"/>
      <c r="S52" s="6"/>
      <c r="T52" s="6"/>
      <c r="U52" s="274"/>
      <c r="V52" s="274"/>
      <c r="W52" s="274"/>
      <c r="X52" s="294"/>
      <c r="Y52" s="140"/>
      <c r="Z52" s="140"/>
      <c r="AA52" s="62"/>
      <c r="AB52" s="62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</row>
    <row r="53" spans="1:69" customFormat="1" ht="18.600000000000001" thickBot="1">
      <c r="A53" s="291"/>
      <c r="B53" s="273"/>
      <c r="C53" s="273"/>
      <c r="D53" s="273"/>
      <c r="E53" s="1"/>
      <c r="F53" s="1"/>
      <c r="G53" s="1"/>
      <c r="H53" s="1"/>
      <c r="I53" s="26"/>
      <c r="J53" s="1"/>
      <c r="K53" s="1"/>
      <c r="L53" s="280"/>
      <c r="M53" s="276"/>
      <c r="N53" s="274"/>
      <c r="O53" s="9"/>
      <c r="P53" s="9"/>
      <c r="Q53" s="9"/>
      <c r="R53" s="184"/>
      <c r="S53" s="9"/>
      <c r="T53" s="9"/>
      <c r="U53" s="275"/>
      <c r="V53" s="274"/>
      <c r="W53" s="275"/>
      <c r="X53" s="294"/>
      <c r="Y53" s="141"/>
      <c r="Z53" s="141"/>
      <c r="AA53" s="62"/>
      <c r="AB53" s="62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</row>
    <row r="54" spans="1:69" customFormat="1" ht="18">
      <c r="A54" s="291"/>
      <c r="B54" s="271" t="s">
        <v>34</v>
      </c>
      <c r="C54" s="271" t="s">
        <v>32</v>
      </c>
      <c r="D54" s="271" t="s">
        <v>35</v>
      </c>
      <c r="E54" s="2" t="s">
        <v>28</v>
      </c>
      <c r="F54" s="2" t="s">
        <v>37</v>
      </c>
      <c r="G54" s="2" t="s">
        <v>40</v>
      </c>
      <c r="H54" s="2" t="s">
        <v>82</v>
      </c>
      <c r="I54" s="27">
        <v>21.15</v>
      </c>
      <c r="J54" s="2" t="s">
        <v>77</v>
      </c>
      <c r="K54" s="2" t="s">
        <v>42</v>
      </c>
      <c r="L54" s="276">
        <f>SUM(I54:I68)</f>
        <v>158.74999999999997</v>
      </c>
      <c r="M54" s="276"/>
      <c r="N54" s="274"/>
      <c r="O54" s="6" t="s">
        <v>5</v>
      </c>
      <c r="P54" s="6" t="s">
        <v>43</v>
      </c>
      <c r="Q54" s="6">
        <v>2040</v>
      </c>
      <c r="R54" s="178">
        <v>29.92</v>
      </c>
      <c r="S54" s="6" t="s">
        <v>71</v>
      </c>
      <c r="T54" s="6" t="s">
        <v>42</v>
      </c>
      <c r="U54" s="283">
        <f>SUM(R54:R68)</f>
        <v>119.41</v>
      </c>
      <c r="V54" s="274"/>
      <c r="W54" s="285">
        <v>2500</v>
      </c>
      <c r="X54" s="294"/>
      <c r="Y54" s="145" t="s">
        <v>91</v>
      </c>
      <c r="Z54" s="135" t="s">
        <v>92</v>
      </c>
      <c r="AA54" s="62"/>
      <c r="AB54" s="62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</row>
    <row r="55" spans="1:69" customFormat="1" ht="18.600000000000001" thickBot="1">
      <c r="A55" s="292"/>
      <c r="B55" s="272"/>
      <c r="C55" s="272"/>
      <c r="D55" s="272"/>
      <c r="E55" s="5" t="s">
        <v>28</v>
      </c>
      <c r="F55" s="5" t="s">
        <v>37</v>
      </c>
      <c r="G55" s="5" t="s">
        <v>40</v>
      </c>
      <c r="H55" s="5" t="s">
        <v>84</v>
      </c>
      <c r="I55" s="25">
        <v>22.7</v>
      </c>
      <c r="J55" s="5" t="s">
        <v>83</v>
      </c>
      <c r="K55" s="5" t="s">
        <v>42</v>
      </c>
      <c r="L55" s="276"/>
      <c r="M55" s="276"/>
      <c r="N55" s="274"/>
      <c r="O55" s="6" t="s">
        <v>5</v>
      </c>
      <c r="P55" s="6" t="s">
        <v>43</v>
      </c>
      <c r="Q55" s="6">
        <v>2041</v>
      </c>
      <c r="R55" s="178">
        <v>29.6</v>
      </c>
      <c r="S55" s="7" t="s">
        <v>71</v>
      </c>
      <c r="T55" s="6" t="s">
        <v>42</v>
      </c>
      <c r="U55" s="283"/>
      <c r="V55" s="274"/>
      <c r="W55" s="285"/>
      <c r="X55" s="294"/>
      <c r="Y55" s="144"/>
      <c r="Z55" s="140"/>
      <c r="AA55" s="62"/>
      <c r="AB55" s="62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</row>
    <row r="56" spans="1:69" customFormat="1" ht="18">
      <c r="A56" s="291"/>
      <c r="B56" s="272"/>
      <c r="C56" s="272"/>
      <c r="D56" s="272"/>
      <c r="E56" s="5" t="s">
        <v>28</v>
      </c>
      <c r="F56" s="5" t="s">
        <v>37</v>
      </c>
      <c r="G56" s="5" t="s">
        <v>40</v>
      </c>
      <c r="H56" s="5" t="s">
        <v>85</v>
      </c>
      <c r="I56" s="25">
        <v>19.350000000000001</v>
      </c>
      <c r="J56" s="5" t="s">
        <v>86</v>
      </c>
      <c r="K56" s="5" t="s">
        <v>42</v>
      </c>
      <c r="L56" s="276"/>
      <c r="M56" s="276"/>
      <c r="N56" s="274"/>
      <c r="O56" s="6" t="s">
        <v>5</v>
      </c>
      <c r="P56" s="6" t="s">
        <v>43</v>
      </c>
      <c r="Q56" s="6">
        <v>2042</v>
      </c>
      <c r="R56" s="178">
        <v>31.54</v>
      </c>
      <c r="S56" s="7" t="s">
        <v>71</v>
      </c>
      <c r="T56" s="6" t="s">
        <v>42</v>
      </c>
      <c r="U56" s="283"/>
      <c r="V56" s="274"/>
      <c r="W56" s="285"/>
      <c r="X56" s="294"/>
      <c r="Y56" s="140"/>
      <c r="Z56" s="140"/>
      <c r="AA56" s="62"/>
      <c r="AB56" s="62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</row>
    <row r="57" spans="1:69" customFormat="1" ht="18">
      <c r="A57" s="291"/>
      <c r="B57" s="272"/>
      <c r="C57" s="272"/>
      <c r="D57" s="272"/>
      <c r="E57" s="5" t="s">
        <v>28</v>
      </c>
      <c r="F57" s="5" t="s">
        <v>37</v>
      </c>
      <c r="G57" s="5" t="s">
        <v>40</v>
      </c>
      <c r="H57" s="5" t="s">
        <v>88</v>
      </c>
      <c r="I57" s="25">
        <v>22.4</v>
      </c>
      <c r="J57" s="5" t="s">
        <v>87</v>
      </c>
      <c r="K57" s="5" t="s">
        <v>42</v>
      </c>
      <c r="L57" s="276"/>
      <c r="M57" s="276"/>
      <c r="N57" s="274"/>
      <c r="O57" s="6" t="s">
        <v>5</v>
      </c>
      <c r="P57" s="6" t="s">
        <v>43</v>
      </c>
      <c r="Q57" s="6">
        <v>2043</v>
      </c>
      <c r="R57" s="178">
        <v>28.35</v>
      </c>
      <c r="S57" s="7" t="s">
        <v>71</v>
      </c>
      <c r="T57" s="6" t="s">
        <v>42</v>
      </c>
      <c r="U57" s="283"/>
      <c r="V57" s="274"/>
      <c r="W57" s="285"/>
      <c r="X57" s="294"/>
      <c r="Y57" s="140"/>
      <c r="Z57" s="140"/>
      <c r="AA57" s="62"/>
      <c r="AB57" s="62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</row>
    <row r="58" spans="1:69" customFormat="1" ht="18">
      <c r="A58" s="291"/>
      <c r="B58" s="272"/>
      <c r="C58" s="272"/>
      <c r="D58" s="272"/>
      <c r="E58" s="5" t="s">
        <v>58</v>
      </c>
      <c r="F58" s="5" t="s">
        <v>37</v>
      </c>
      <c r="G58" s="5" t="s">
        <v>40</v>
      </c>
      <c r="H58" s="5">
        <v>82</v>
      </c>
      <c r="I58" s="25">
        <v>4.75</v>
      </c>
      <c r="J58" s="5" t="s">
        <v>89</v>
      </c>
      <c r="K58" s="5" t="s">
        <v>42</v>
      </c>
      <c r="L58" s="276"/>
      <c r="M58" s="276"/>
      <c r="N58" s="274"/>
      <c r="O58" s="6"/>
      <c r="P58" s="6"/>
      <c r="Q58" s="6"/>
      <c r="R58" s="178"/>
      <c r="S58" s="6"/>
      <c r="T58" s="6"/>
      <c r="U58" s="283"/>
      <c r="V58" s="274"/>
      <c r="W58" s="285"/>
      <c r="X58" s="294"/>
      <c r="Y58" s="140"/>
      <c r="Z58" s="140"/>
      <c r="AA58" s="62"/>
      <c r="AB58" s="62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</row>
    <row r="59" spans="1:69" customFormat="1" ht="18">
      <c r="A59" s="291"/>
      <c r="B59" s="272"/>
      <c r="C59" s="272"/>
      <c r="D59" s="272"/>
      <c r="E59" s="5" t="s">
        <v>57</v>
      </c>
      <c r="F59" s="5" t="s">
        <v>37</v>
      </c>
      <c r="G59" s="5" t="s">
        <v>39</v>
      </c>
      <c r="H59" s="5">
        <v>892</v>
      </c>
      <c r="I59" s="25">
        <v>9.6999999999999993</v>
      </c>
      <c r="J59" s="5" t="s">
        <v>90</v>
      </c>
      <c r="K59" s="5" t="s">
        <v>42</v>
      </c>
      <c r="L59" s="276"/>
      <c r="M59" s="276"/>
      <c r="N59" s="274"/>
      <c r="O59" s="6"/>
      <c r="P59" s="6"/>
      <c r="Q59" s="6"/>
      <c r="R59" s="178"/>
      <c r="S59" s="7"/>
      <c r="T59" s="6"/>
      <c r="U59" s="283"/>
      <c r="V59" s="274"/>
      <c r="W59" s="285"/>
      <c r="X59" s="294"/>
      <c r="Y59" s="140"/>
      <c r="Z59" s="140"/>
      <c r="AA59" s="62"/>
      <c r="AB59" s="62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</row>
    <row r="60" spans="1:69" customFormat="1" ht="18.600000000000001" thickBot="1">
      <c r="A60" s="291"/>
      <c r="B60" s="272"/>
      <c r="C60" s="272"/>
      <c r="D60" s="272"/>
      <c r="E60" s="5" t="s">
        <v>3</v>
      </c>
      <c r="F60" s="5" t="s">
        <v>37</v>
      </c>
      <c r="G60" s="5" t="s">
        <v>40</v>
      </c>
      <c r="H60" s="5">
        <v>186</v>
      </c>
      <c r="I60" s="25">
        <v>2.1</v>
      </c>
      <c r="J60" s="5" t="s">
        <v>90</v>
      </c>
      <c r="K60" s="5" t="s">
        <v>42</v>
      </c>
      <c r="L60" s="276"/>
      <c r="M60" s="276"/>
      <c r="N60" s="274"/>
      <c r="O60" s="6"/>
      <c r="P60" s="6"/>
      <c r="Q60" s="6"/>
      <c r="R60" s="178"/>
      <c r="S60" s="7"/>
      <c r="T60" s="6"/>
      <c r="U60" s="283"/>
      <c r="V60" s="274"/>
      <c r="W60" s="285"/>
      <c r="X60" s="294"/>
      <c r="Y60" s="140"/>
      <c r="Z60" s="140"/>
      <c r="AA60" s="62"/>
      <c r="AB60" s="62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</row>
    <row r="61" spans="1:69" customFormat="1" ht="18.600000000000001" thickBot="1">
      <c r="A61" s="291"/>
      <c r="B61" s="272"/>
      <c r="C61" s="272"/>
      <c r="D61" s="272"/>
      <c r="E61" s="5" t="s">
        <v>4</v>
      </c>
      <c r="F61" s="5" t="s">
        <v>37</v>
      </c>
      <c r="G61" s="5" t="s">
        <v>39</v>
      </c>
      <c r="H61" s="5">
        <v>1665</v>
      </c>
      <c r="I61" s="25">
        <v>13.8</v>
      </c>
      <c r="J61" s="5" t="s">
        <v>74</v>
      </c>
      <c r="K61" s="5" t="s">
        <v>42</v>
      </c>
      <c r="L61" s="276"/>
      <c r="M61" s="276"/>
      <c r="N61" s="274"/>
      <c r="O61" s="6"/>
      <c r="P61" s="6"/>
      <c r="Q61" s="6"/>
      <c r="R61" s="178"/>
      <c r="S61" s="7"/>
      <c r="T61" s="6"/>
      <c r="U61" s="283"/>
      <c r="V61" s="274"/>
      <c r="W61" s="285"/>
      <c r="X61" s="294"/>
      <c r="Y61" s="140"/>
      <c r="Z61" s="140"/>
      <c r="AA61" s="62"/>
      <c r="AB61" s="62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</row>
    <row r="62" spans="1:69" customFormat="1" ht="18.600000000000001" thickBot="1">
      <c r="A62" s="291"/>
      <c r="B62" s="272"/>
      <c r="C62" s="272"/>
      <c r="D62" s="272"/>
      <c r="E62" s="5" t="s">
        <v>4</v>
      </c>
      <c r="F62" s="5" t="s">
        <v>37</v>
      </c>
      <c r="G62" s="5" t="s">
        <v>39</v>
      </c>
      <c r="H62" s="5">
        <v>1666</v>
      </c>
      <c r="I62" s="25">
        <v>13.85</v>
      </c>
      <c r="J62" s="5" t="s">
        <v>74</v>
      </c>
      <c r="K62" s="5" t="s">
        <v>42</v>
      </c>
      <c r="L62" s="276"/>
      <c r="M62" s="276"/>
      <c r="N62" s="274"/>
      <c r="O62" s="6"/>
      <c r="P62" s="6"/>
      <c r="Q62" s="6"/>
      <c r="R62" s="178"/>
      <c r="S62" s="7"/>
      <c r="T62" s="6"/>
      <c r="U62" s="283"/>
      <c r="V62" s="274"/>
      <c r="W62" s="285"/>
      <c r="X62" s="294"/>
      <c r="Y62" s="140"/>
      <c r="Z62" s="140"/>
      <c r="AA62" s="62"/>
      <c r="AB62" s="6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</row>
    <row r="63" spans="1:69" customFormat="1" ht="18.600000000000001" thickBot="1">
      <c r="A63" s="291"/>
      <c r="B63" s="272"/>
      <c r="C63" s="272"/>
      <c r="D63" s="272"/>
      <c r="E63" s="5" t="s">
        <v>4</v>
      </c>
      <c r="F63" s="5" t="s">
        <v>37</v>
      </c>
      <c r="G63" s="5" t="s">
        <v>39</v>
      </c>
      <c r="H63" s="5">
        <v>1670</v>
      </c>
      <c r="I63" s="25">
        <v>9.6</v>
      </c>
      <c r="J63" s="5" t="s">
        <v>74</v>
      </c>
      <c r="K63" s="5" t="s">
        <v>42</v>
      </c>
      <c r="L63" s="276"/>
      <c r="M63" s="276"/>
      <c r="N63" s="274"/>
      <c r="O63" s="6"/>
      <c r="P63" s="6"/>
      <c r="Q63" s="6"/>
      <c r="R63" s="178"/>
      <c r="S63" s="7"/>
      <c r="T63" s="6"/>
      <c r="U63" s="283"/>
      <c r="V63" s="274"/>
      <c r="W63" s="285"/>
      <c r="X63" s="294"/>
      <c r="Y63" s="140"/>
      <c r="Z63" s="140"/>
      <c r="AA63" s="62"/>
      <c r="AB63" s="62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</row>
    <row r="64" spans="1:69" customFormat="1" ht="18.600000000000001" thickBot="1">
      <c r="A64" s="291"/>
      <c r="B64" s="272"/>
      <c r="C64" s="272"/>
      <c r="D64" s="272"/>
      <c r="E64" s="5" t="s">
        <v>28</v>
      </c>
      <c r="F64" s="5" t="s">
        <v>37</v>
      </c>
      <c r="G64" s="5" t="s">
        <v>40</v>
      </c>
      <c r="H64" s="5" t="s">
        <v>93</v>
      </c>
      <c r="I64" s="25">
        <v>19.350000000000001</v>
      </c>
      <c r="J64" s="5" t="s">
        <v>94</v>
      </c>
      <c r="K64" s="5" t="s">
        <v>42</v>
      </c>
      <c r="L64" s="276"/>
      <c r="M64" s="276"/>
      <c r="N64" s="274"/>
      <c r="O64" s="7"/>
      <c r="P64" s="7"/>
      <c r="Q64" s="7"/>
      <c r="R64" s="185"/>
      <c r="S64" s="7"/>
      <c r="T64" s="7"/>
      <c r="U64" s="283"/>
      <c r="V64" s="274"/>
      <c r="W64" s="285"/>
      <c r="X64" s="294"/>
      <c r="Y64" s="140"/>
      <c r="Z64" s="140"/>
      <c r="AA64" s="177"/>
      <c r="AB64" s="177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</row>
    <row r="65" spans="1:69" customFormat="1" ht="18.600000000000001" thickBot="1">
      <c r="A65" s="291"/>
      <c r="B65" s="272"/>
      <c r="C65" s="272"/>
      <c r="D65" s="272"/>
      <c r="E65" s="2"/>
      <c r="F65" s="5"/>
      <c r="G65" s="5"/>
      <c r="H65" s="5"/>
      <c r="I65" s="25"/>
      <c r="J65" s="5"/>
      <c r="K65" s="5"/>
      <c r="L65" s="276"/>
      <c r="M65" s="276"/>
      <c r="N65" s="274"/>
      <c r="O65" s="7"/>
      <c r="P65" s="7"/>
      <c r="Q65" s="7"/>
      <c r="R65" s="185"/>
      <c r="S65" s="7"/>
      <c r="T65" s="7"/>
      <c r="U65" s="283"/>
      <c r="V65" s="274"/>
      <c r="W65" s="285"/>
      <c r="X65" s="294"/>
      <c r="Y65" s="140"/>
      <c r="Z65" s="140"/>
      <c r="AA65" s="177"/>
      <c r="AB65" s="177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</row>
    <row r="66" spans="1:69" customFormat="1" ht="18.600000000000001" thickBot="1">
      <c r="A66" s="291"/>
      <c r="B66" s="272"/>
      <c r="C66" s="272"/>
      <c r="D66" s="272"/>
      <c r="E66" s="2"/>
      <c r="F66" s="5"/>
      <c r="G66" s="5"/>
      <c r="H66" s="5"/>
      <c r="I66" s="25"/>
      <c r="J66" s="5"/>
      <c r="K66" s="5"/>
      <c r="L66" s="276"/>
      <c r="M66" s="276"/>
      <c r="N66" s="274"/>
      <c r="O66" s="7"/>
      <c r="P66" s="7"/>
      <c r="Q66" s="7"/>
      <c r="R66" s="185"/>
      <c r="S66" s="7"/>
      <c r="T66" s="7"/>
      <c r="U66" s="283"/>
      <c r="V66" s="274"/>
      <c r="W66" s="285"/>
      <c r="X66" s="294"/>
      <c r="Y66" s="140"/>
      <c r="Z66" s="140"/>
      <c r="AA66" s="177"/>
      <c r="AB66" s="177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</row>
    <row r="67" spans="1:69" customFormat="1" ht="18.600000000000001" thickBot="1">
      <c r="A67" s="291"/>
      <c r="B67" s="272"/>
      <c r="C67" s="272"/>
      <c r="D67" s="272"/>
      <c r="E67" s="2"/>
      <c r="F67" s="5"/>
      <c r="G67" s="5"/>
      <c r="H67" s="5"/>
      <c r="I67" s="25"/>
      <c r="J67" s="5"/>
      <c r="K67" s="5"/>
      <c r="L67" s="276"/>
      <c r="M67" s="276"/>
      <c r="N67" s="274"/>
      <c r="O67" s="7"/>
      <c r="P67" s="7"/>
      <c r="Q67" s="7"/>
      <c r="R67" s="185"/>
      <c r="S67" s="7"/>
      <c r="T67" s="7"/>
      <c r="U67" s="283"/>
      <c r="V67" s="274"/>
      <c r="W67" s="285"/>
      <c r="X67" s="294"/>
      <c r="Y67" s="140"/>
      <c r="Z67" s="140"/>
      <c r="AA67" s="177"/>
      <c r="AB67" s="177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</row>
    <row r="68" spans="1:69" customFormat="1" ht="18.600000000000001" thickBot="1">
      <c r="A68" s="291"/>
      <c r="B68" s="272"/>
      <c r="C68" s="273"/>
      <c r="D68" s="273"/>
      <c r="E68" s="63"/>
      <c r="F68" s="63"/>
      <c r="G68" s="63"/>
      <c r="H68" s="89"/>
      <c r="I68" s="90"/>
      <c r="J68" s="1"/>
      <c r="K68" s="1"/>
      <c r="L68" s="277"/>
      <c r="M68" s="277"/>
      <c r="N68" s="274"/>
      <c r="O68" s="24"/>
      <c r="P68" s="24"/>
      <c r="Q68" s="154"/>
      <c r="R68" s="186"/>
      <c r="S68" s="24"/>
      <c r="T68" s="24"/>
      <c r="U68" s="275"/>
      <c r="V68" s="274"/>
      <c r="W68" s="275"/>
      <c r="X68" s="294"/>
      <c r="Y68" s="141"/>
      <c r="Z68" s="141"/>
      <c r="AA68" s="62"/>
      <c r="AB68" s="62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</row>
    <row r="69" spans="1:69" customFormat="1" ht="18">
      <c r="A69" s="290">
        <v>3</v>
      </c>
      <c r="B69" s="271" t="s">
        <v>33</v>
      </c>
      <c r="C69" s="271" t="s">
        <v>29</v>
      </c>
      <c r="D69" s="271" t="s">
        <v>36</v>
      </c>
      <c r="E69" s="2" t="s">
        <v>3</v>
      </c>
      <c r="F69" s="2" t="s">
        <v>37</v>
      </c>
      <c r="G69" s="2" t="s">
        <v>39</v>
      </c>
      <c r="H69" s="83">
        <v>185</v>
      </c>
      <c r="I69" s="27">
        <v>2.6</v>
      </c>
      <c r="J69" s="2" t="s">
        <v>75</v>
      </c>
      <c r="K69" s="2" t="s">
        <v>42</v>
      </c>
      <c r="L69" s="278">
        <f>SUM(I69:I83)</f>
        <v>45.599999999999994</v>
      </c>
      <c r="M69" s="278">
        <f>L84+L69</f>
        <v>172.95</v>
      </c>
      <c r="N69" s="281">
        <f>N39+M69-V69</f>
        <v>1505.23</v>
      </c>
      <c r="O69" s="6" t="s">
        <v>5</v>
      </c>
      <c r="P69" s="6" t="s">
        <v>43</v>
      </c>
      <c r="Q69" s="7">
        <v>2044</v>
      </c>
      <c r="R69" s="185">
        <v>29.96</v>
      </c>
      <c r="S69" s="7" t="s">
        <v>71</v>
      </c>
      <c r="T69" s="7" t="s">
        <v>42</v>
      </c>
      <c r="U69" s="282">
        <v>344.07</v>
      </c>
      <c r="V69" s="282">
        <f>U84+U69</f>
        <v>491.82</v>
      </c>
      <c r="W69" s="285">
        <v>7000</v>
      </c>
      <c r="X69" s="293">
        <f>(W69+W84)*18</f>
        <v>251100</v>
      </c>
      <c r="Y69" s="135"/>
      <c r="Z69" s="135"/>
      <c r="AA69" s="62"/>
      <c r="AB69" s="62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</row>
    <row r="70" spans="1:69" customFormat="1" ht="18">
      <c r="A70" s="297"/>
      <c r="B70" s="272"/>
      <c r="C70" s="272"/>
      <c r="D70" s="272"/>
      <c r="E70" s="5" t="s">
        <v>4</v>
      </c>
      <c r="F70" s="5" t="s">
        <v>37</v>
      </c>
      <c r="G70" s="5" t="s">
        <v>39</v>
      </c>
      <c r="H70" s="5">
        <v>1667</v>
      </c>
      <c r="I70" s="25">
        <v>17.399999999999999</v>
      </c>
      <c r="J70" s="5" t="s">
        <v>74</v>
      </c>
      <c r="K70" s="5" t="s">
        <v>42</v>
      </c>
      <c r="L70" s="279"/>
      <c r="M70" s="276"/>
      <c r="N70" s="296"/>
      <c r="O70" s="6" t="s">
        <v>5</v>
      </c>
      <c r="P70" s="6" t="s">
        <v>43</v>
      </c>
      <c r="Q70" s="7">
        <v>2045</v>
      </c>
      <c r="R70" s="178">
        <v>43.68</v>
      </c>
      <c r="S70" s="7" t="s">
        <v>95</v>
      </c>
      <c r="T70" s="6" t="s">
        <v>42</v>
      </c>
      <c r="U70" s="283"/>
      <c r="V70" s="283"/>
      <c r="W70" s="285"/>
      <c r="X70" s="294"/>
      <c r="Y70" s="142"/>
      <c r="Z70" s="140"/>
      <c r="AA70" s="62"/>
      <c r="AB70" s="62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</row>
    <row r="71" spans="1:69" customFormat="1" ht="18">
      <c r="A71" s="297"/>
      <c r="B71" s="272"/>
      <c r="C71" s="272"/>
      <c r="D71" s="272"/>
      <c r="E71" s="5" t="s">
        <v>4</v>
      </c>
      <c r="F71" s="5" t="s">
        <v>37</v>
      </c>
      <c r="G71" s="5" t="s">
        <v>39</v>
      </c>
      <c r="H71" s="5">
        <v>1672</v>
      </c>
      <c r="I71" s="25">
        <v>16.399999999999999</v>
      </c>
      <c r="J71" s="5" t="s">
        <v>74</v>
      </c>
      <c r="K71" s="5" t="s">
        <v>42</v>
      </c>
      <c r="L71" s="279"/>
      <c r="M71" s="276"/>
      <c r="N71" s="296"/>
      <c r="O71" s="6" t="s">
        <v>5</v>
      </c>
      <c r="P71" s="6" t="s">
        <v>43</v>
      </c>
      <c r="Q71" s="7">
        <v>2046</v>
      </c>
      <c r="R71" s="178">
        <v>49.93</v>
      </c>
      <c r="S71" s="7" t="s">
        <v>95</v>
      </c>
      <c r="T71" s="6" t="s">
        <v>42</v>
      </c>
      <c r="U71" s="283"/>
      <c r="V71" s="283"/>
      <c r="W71" s="285"/>
      <c r="X71" s="294"/>
      <c r="Y71" s="140"/>
      <c r="Z71" s="140"/>
      <c r="AA71" s="62"/>
      <c r="AB71" s="62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</row>
    <row r="72" spans="1:69" customFormat="1" ht="18">
      <c r="A72" s="297"/>
      <c r="B72" s="272"/>
      <c r="C72" s="272"/>
      <c r="D72" s="272"/>
      <c r="E72" s="5" t="s">
        <v>4</v>
      </c>
      <c r="F72" s="5" t="s">
        <v>37</v>
      </c>
      <c r="G72" s="5" t="s">
        <v>39</v>
      </c>
      <c r="H72" s="5">
        <v>1674</v>
      </c>
      <c r="I72" s="25">
        <v>9.1999999999999993</v>
      </c>
      <c r="J72" s="5" t="s">
        <v>74</v>
      </c>
      <c r="K72" s="5" t="s">
        <v>42</v>
      </c>
      <c r="L72" s="279"/>
      <c r="M72" s="276"/>
      <c r="N72" s="296"/>
      <c r="O72" s="6" t="s">
        <v>5</v>
      </c>
      <c r="P72" s="6" t="s">
        <v>43</v>
      </c>
      <c r="Q72" s="7">
        <v>2047</v>
      </c>
      <c r="R72" s="178">
        <v>31.66</v>
      </c>
      <c r="S72" s="7" t="s">
        <v>71</v>
      </c>
      <c r="T72" s="6" t="s">
        <v>42</v>
      </c>
      <c r="U72" s="283"/>
      <c r="V72" s="283"/>
      <c r="W72" s="285"/>
      <c r="X72" s="294"/>
      <c r="Y72" s="140"/>
      <c r="Z72" s="140"/>
      <c r="AA72" s="62"/>
      <c r="AB72" s="62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</row>
    <row r="73" spans="1:69" customFormat="1" ht="18">
      <c r="A73" s="297"/>
      <c r="B73" s="272"/>
      <c r="C73" s="272"/>
      <c r="D73" s="272"/>
      <c r="E73" s="5"/>
      <c r="F73" s="5"/>
      <c r="G73" s="5"/>
      <c r="H73" s="5"/>
      <c r="I73" s="25"/>
      <c r="J73" s="5"/>
      <c r="K73" s="5"/>
      <c r="L73" s="279"/>
      <c r="M73" s="276"/>
      <c r="N73" s="296"/>
      <c r="O73" s="6" t="s">
        <v>5</v>
      </c>
      <c r="P73" s="6" t="s">
        <v>43</v>
      </c>
      <c r="Q73" s="7">
        <v>2048</v>
      </c>
      <c r="R73" s="178">
        <v>29.92</v>
      </c>
      <c r="S73" s="7" t="s">
        <v>71</v>
      </c>
      <c r="T73" s="6" t="s">
        <v>42</v>
      </c>
      <c r="U73" s="283"/>
      <c r="V73" s="283"/>
      <c r="W73" s="285"/>
      <c r="X73" s="294"/>
      <c r="Y73" s="140"/>
      <c r="Z73" s="140"/>
      <c r="AA73" s="62"/>
      <c r="AB73" s="62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</row>
    <row r="74" spans="1:69" customFormat="1" ht="18.600000000000001" thickBot="1">
      <c r="A74" s="297"/>
      <c r="B74" s="272"/>
      <c r="C74" s="272"/>
      <c r="D74" s="272"/>
      <c r="E74" s="2"/>
      <c r="F74" s="5"/>
      <c r="G74" s="5"/>
      <c r="H74" s="5"/>
      <c r="I74" s="25"/>
      <c r="J74" s="5"/>
      <c r="K74" s="5"/>
      <c r="L74" s="279"/>
      <c r="M74" s="276"/>
      <c r="N74" s="296"/>
      <c r="O74" s="6" t="s">
        <v>5</v>
      </c>
      <c r="P74" s="6" t="s">
        <v>43</v>
      </c>
      <c r="Q74" s="6">
        <v>2049</v>
      </c>
      <c r="R74" s="178">
        <v>47.27</v>
      </c>
      <c r="S74" s="6" t="s">
        <v>95</v>
      </c>
      <c r="T74" s="6" t="s">
        <v>42</v>
      </c>
      <c r="U74" s="283"/>
      <c r="V74" s="283"/>
      <c r="W74" s="285"/>
      <c r="X74" s="294"/>
      <c r="Y74" s="140"/>
      <c r="Z74" s="140"/>
      <c r="AA74" s="62"/>
      <c r="AB74" s="62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</row>
    <row r="75" spans="1:69" customFormat="1" ht="18.600000000000001" thickBot="1">
      <c r="A75" s="297"/>
      <c r="B75" s="272"/>
      <c r="C75" s="272"/>
      <c r="D75" s="272"/>
      <c r="E75" s="2"/>
      <c r="F75" s="5"/>
      <c r="G75" s="5"/>
      <c r="H75" s="5"/>
      <c r="I75" s="25"/>
      <c r="J75" s="5"/>
      <c r="K75" s="5"/>
      <c r="L75" s="279"/>
      <c r="M75" s="276"/>
      <c r="N75" s="296"/>
      <c r="O75" s="6" t="s">
        <v>5</v>
      </c>
      <c r="P75" s="6" t="s">
        <v>43</v>
      </c>
      <c r="Q75" s="6">
        <v>2050</v>
      </c>
      <c r="R75" s="178">
        <v>29.98</v>
      </c>
      <c r="S75" s="6" t="s">
        <v>71</v>
      </c>
      <c r="T75" s="6" t="s">
        <v>42</v>
      </c>
      <c r="U75" s="283"/>
      <c r="V75" s="283"/>
      <c r="W75" s="285"/>
      <c r="X75" s="294"/>
      <c r="Y75" s="140"/>
      <c r="Z75" s="140"/>
      <c r="AA75" s="62"/>
      <c r="AB75" s="62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</row>
    <row r="76" spans="1:69" customFormat="1" ht="18.600000000000001" thickBot="1">
      <c r="A76" s="297"/>
      <c r="B76" s="272"/>
      <c r="C76" s="272"/>
      <c r="D76" s="272"/>
      <c r="E76" s="2"/>
      <c r="F76" s="5"/>
      <c r="G76" s="5"/>
      <c r="H76" s="5"/>
      <c r="I76" s="25"/>
      <c r="J76" s="5"/>
      <c r="K76" s="5"/>
      <c r="L76" s="279"/>
      <c r="M76" s="276"/>
      <c r="N76" s="296"/>
      <c r="O76" s="6" t="s">
        <v>5</v>
      </c>
      <c r="P76" s="6" t="s">
        <v>43</v>
      </c>
      <c r="Q76" s="6">
        <v>2051</v>
      </c>
      <c r="R76" s="178">
        <v>49.55</v>
      </c>
      <c r="S76" s="6" t="s">
        <v>95</v>
      </c>
      <c r="T76" s="6" t="s">
        <v>42</v>
      </c>
      <c r="U76" s="283"/>
      <c r="V76" s="283"/>
      <c r="W76" s="285"/>
      <c r="X76" s="294"/>
      <c r="Y76" s="140"/>
      <c r="Z76" s="140"/>
      <c r="AA76" s="62"/>
      <c r="AB76" s="62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</row>
    <row r="77" spans="1:69" customFormat="1" ht="18.600000000000001" thickBot="1">
      <c r="A77" s="297"/>
      <c r="B77" s="272"/>
      <c r="C77" s="272"/>
      <c r="D77" s="272"/>
      <c r="E77" s="2"/>
      <c r="F77" s="5"/>
      <c r="G77" s="5"/>
      <c r="H77" s="5"/>
      <c r="I77" s="25"/>
      <c r="J77" s="5"/>
      <c r="K77" s="5"/>
      <c r="L77" s="279"/>
      <c r="M77" s="276"/>
      <c r="N77" s="296"/>
      <c r="O77" s="6" t="s">
        <v>5</v>
      </c>
      <c r="P77" s="6" t="s">
        <v>43</v>
      </c>
      <c r="Q77" s="6">
        <v>2052</v>
      </c>
      <c r="R77" s="178">
        <v>32.200000000000003</v>
      </c>
      <c r="S77" s="6" t="s">
        <v>71</v>
      </c>
      <c r="T77" s="6" t="s">
        <v>42</v>
      </c>
      <c r="U77" s="283"/>
      <c r="V77" s="283"/>
      <c r="W77" s="285"/>
      <c r="X77" s="294"/>
      <c r="Y77" s="140"/>
      <c r="Z77" s="140"/>
      <c r="AA77" s="62"/>
      <c r="AB77" s="62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</row>
    <row r="78" spans="1:69" customFormat="1" ht="18.600000000000001" thickBot="1">
      <c r="A78" s="297"/>
      <c r="B78" s="272"/>
      <c r="C78" s="272"/>
      <c r="D78" s="272"/>
      <c r="E78" s="2"/>
      <c r="F78" s="5"/>
      <c r="G78" s="5"/>
      <c r="H78" s="5"/>
      <c r="I78" s="25"/>
      <c r="J78" s="5"/>
      <c r="K78" s="5"/>
      <c r="L78" s="279"/>
      <c r="M78" s="276"/>
      <c r="N78" s="296"/>
      <c r="O78" s="6"/>
      <c r="P78" s="6"/>
      <c r="Q78" s="6"/>
      <c r="R78" s="178"/>
      <c r="S78" s="6"/>
      <c r="T78" s="6"/>
      <c r="U78" s="283"/>
      <c r="V78" s="283"/>
      <c r="W78" s="285"/>
      <c r="X78" s="294"/>
      <c r="Y78" s="140"/>
      <c r="Z78" s="140"/>
      <c r="AA78" s="62"/>
      <c r="AB78" s="62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</row>
    <row r="79" spans="1:69" customFormat="1" ht="18.600000000000001" thickBot="1">
      <c r="A79" s="297"/>
      <c r="B79" s="272"/>
      <c r="C79" s="272"/>
      <c r="D79" s="272"/>
      <c r="E79" s="2"/>
      <c r="F79" s="5"/>
      <c r="G79" s="5"/>
      <c r="H79" s="5"/>
      <c r="I79" s="25"/>
      <c r="J79" s="5"/>
      <c r="K79" s="5"/>
      <c r="L79" s="279"/>
      <c r="M79" s="276"/>
      <c r="N79" s="296"/>
      <c r="O79" s="6"/>
      <c r="P79" s="6"/>
      <c r="Q79" s="6"/>
      <c r="R79" s="178"/>
      <c r="S79" s="6"/>
      <c r="T79" s="6"/>
      <c r="U79" s="283"/>
      <c r="V79" s="283"/>
      <c r="W79" s="285"/>
      <c r="X79" s="294"/>
      <c r="Y79" s="140"/>
      <c r="Z79" s="140"/>
      <c r="AA79" s="62"/>
      <c r="AB79" s="62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</row>
    <row r="80" spans="1:69" customFormat="1" ht="18.600000000000001" thickBot="1">
      <c r="A80" s="291"/>
      <c r="B80" s="272"/>
      <c r="C80" s="272"/>
      <c r="D80" s="272"/>
      <c r="E80" s="2"/>
      <c r="F80" s="5"/>
      <c r="G80" s="5"/>
      <c r="H80" s="5"/>
      <c r="I80" s="25"/>
      <c r="J80" s="5"/>
      <c r="K80" s="5"/>
      <c r="L80" s="279"/>
      <c r="M80" s="276"/>
      <c r="N80" s="274"/>
      <c r="O80" s="6"/>
      <c r="P80" s="6"/>
      <c r="Q80" s="6"/>
      <c r="R80" s="178"/>
      <c r="S80" s="6"/>
      <c r="T80" s="6"/>
      <c r="U80" s="283"/>
      <c r="V80" s="274"/>
      <c r="W80" s="285"/>
      <c r="X80" s="294"/>
      <c r="Y80" s="140"/>
      <c r="Z80" s="140"/>
      <c r="AA80" s="62"/>
      <c r="AB80" s="62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</row>
    <row r="81" spans="1:69" customFormat="1" ht="18.600000000000001" thickBot="1">
      <c r="A81" s="291"/>
      <c r="B81" s="272"/>
      <c r="C81" s="272"/>
      <c r="D81" s="272"/>
      <c r="E81" s="2"/>
      <c r="F81" s="5"/>
      <c r="G81" s="5"/>
      <c r="H81" s="5"/>
      <c r="I81" s="25"/>
      <c r="J81" s="5"/>
      <c r="K81" s="5"/>
      <c r="L81" s="279"/>
      <c r="M81" s="276"/>
      <c r="N81" s="274"/>
      <c r="O81" s="6"/>
      <c r="P81" s="6"/>
      <c r="Q81" s="6"/>
      <c r="R81" s="178"/>
      <c r="S81" s="6"/>
      <c r="T81" s="6"/>
      <c r="U81" s="283"/>
      <c r="V81" s="274"/>
      <c r="W81" s="285"/>
      <c r="X81" s="294"/>
      <c r="Y81" s="140"/>
      <c r="Z81" s="140"/>
      <c r="AA81" s="62"/>
      <c r="AB81" s="62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</row>
    <row r="82" spans="1:69" customFormat="1" ht="18.600000000000001" thickBot="1">
      <c r="A82" s="291"/>
      <c r="B82" s="272"/>
      <c r="C82" s="272"/>
      <c r="D82" s="272"/>
      <c r="E82" s="5"/>
      <c r="F82" s="5"/>
      <c r="G82" s="5"/>
      <c r="H82" s="5"/>
      <c r="I82" s="25"/>
      <c r="J82" s="87"/>
      <c r="K82" s="5"/>
      <c r="L82" s="279"/>
      <c r="M82" s="276"/>
      <c r="N82" s="274"/>
      <c r="O82" s="6"/>
      <c r="P82" s="6"/>
      <c r="Q82" s="6"/>
      <c r="R82" s="178"/>
      <c r="S82" s="6"/>
      <c r="T82" s="6"/>
      <c r="U82" s="283"/>
      <c r="V82" s="274"/>
      <c r="W82" s="285"/>
      <c r="X82" s="294"/>
      <c r="Y82" s="140"/>
      <c r="Z82" s="140"/>
      <c r="AA82" s="62"/>
      <c r="AB82" s="62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</row>
    <row r="83" spans="1:69" customFormat="1" ht="18.600000000000001" thickBot="1">
      <c r="A83" s="291"/>
      <c r="B83" s="273"/>
      <c r="C83" s="273"/>
      <c r="D83" s="273"/>
      <c r="E83" s="63"/>
      <c r="F83" s="63"/>
      <c r="G83" s="63"/>
      <c r="H83" s="1"/>
      <c r="I83" s="26"/>
      <c r="J83" s="1"/>
      <c r="K83" s="63"/>
      <c r="L83" s="280"/>
      <c r="M83" s="276"/>
      <c r="N83" s="274"/>
      <c r="O83" s="9"/>
      <c r="P83" s="9"/>
      <c r="Q83" s="9"/>
      <c r="R83" s="184"/>
      <c r="S83" s="9"/>
      <c r="T83" s="9"/>
      <c r="U83" s="305"/>
      <c r="V83" s="274"/>
      <c r="W83" s="303"/>
      <c r="X83" s="294"/>
      <c r="Y83" s="141"/>
      <c r="Z83" s="141"/>
      <c r="AA83" s="62"/>
      <c r="AB83" s="62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</row>
    <row r="84" spans="1:69" customFormat="1" ht="18">
      <c r="A84" s="291"/>
      <c r="B84" s="271" t="s">
        <v>34</v>
      </c>
      <c r="C84" s="271" t="s">
        <v>31</v>
      </c>
      <c r="D84" s="271" t="s">
        <v>64</v>
      </c>
      <c r="E84" s="2" t="s">
        <v>1</v>
      </c>
      <c r="F84" s="2" t="s">
        <v>37</v>
      </c>
      <c r="G84" s="2" t="s">
        <v>39</v>
      </c>
      <c r="H84" s="2">
        <v>630</v>
      </c>
      <c r="I84" s="27">
        <v>1.25</v>
      </c>
      <c r="J84" s="2" t="s">
        <v>96</v>
      </c>
      <c r="K84" s="2" t="s">
        <v>42</v>
      </c>
      <c r="L84" s="276">
        <f>SUM(I84:I98)</f>
        <v>127.35</v>
      </c>
      <c r="M84" s="276"/>
      <c r="N84" s="274"/>
      <c r="O84" s="6" t="s">
        <v>5</v>
      </c>
      <c r="P84" s="6" t="s">
        <v>43</v>
      </c>
      <c r="Q84" s="6">
        <v>2053</v>
      </c>
      <c r="R84" s="178">
        <v>22.75</v>
      </c>
      <c r="S84" s="6" t="s">
        <v>94</v>
      </c>
      <c r="T84" s="6" t="s">
        <v>42</v>
      </c>
      <c r="U84" s="282">
        <f>SUM(R84:R98)</f>
        <v>147.75</v>
      </c>
      <c r="V84" s="341"/>
      <c r="W84" s="284">
        <v>6950</v>
      </c>
      <c r="X84" s="294"/>
      <c r="Y84" s="145" t="s">
        <v>101</v>
      </c>
      <c r="Z84" s="135" t="s">
        <v>92</v>
      </c>
      <c r="AA84" s="62"/>
      <c r="AB84" s="62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</row>
    <row r="85" spans="1:69" customFormat="1" ht="18">
      <c r="A85" s="291"/>
      <c r="B85" s="272"/>
      <c r="C85" s="272"/>
      <c r="D85" s="272"/>
      <c r="E85" s="240" t="s">
        <v>28</v>
      </c>
      <c r="F85" s="240" t="s">
        <v>37</v>
      </c>
      <c r="G85" s="240" t="s">
        <v>40</v>
      </c>
      <c r="H85" s="240" t="s">
        <v>97</v>
      </c>
      <c r="I85" s="241">
        <v>29.9</v>
      </c>
      <c r="J85" s="240" t="s">
        <v>98</v>
      </c>
      <c r="K85" s="240" t="s">
        <v>42</v>
      </c>
      <c r="L85" s="276"/>
      <c r="M85" s="276"/>
      <c r="N85" s="274"/>
      <c r="O85" s="6" t="s">
        <v>5</v>
      </c>
      <c r="P85" s="6" t="s">
        <v>43</v>
      </c>
      <c r="Q85" s="6">
        <v>2054</v>
      </c>
      <c r="R85" s="178">
        <v>32.1</v>
      </c>
      <c r="S85" s="7" t="s">
        <v>71</v>
      </c>
      <c r="T85" s="6" t="s">
        <v>42</v>
      </c>
      <c r="U85" s="274"/>
      <c r="V85" s="341"/>
      <c r="W85" s="274"/>
      <c r="X85" s="294"/>
      <c r="Y85" s="146"/>
      <c r="Z85" s="140"/>
      <c r="AA85" s="62"/>
      <c r="AB85" s="62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</row>
    <row r="86" spans="1:69" customFormat="1" ht="18">
      <c r="A86" s="291"/>
      <c r="B86" s="272"/>
      <c r="C86" s="272"/>
      <c r="D86" s="272"/>
      <c r="E86" s="2" t="s">
        <v>58</v>
      </c>
      <c r="F86" s="2" t="s">
        <v>37</v>
      </c>
      <c r="G86" s="2" t="s">
        <v>39</v>
      </c>
      <c r="H86" s="2">
        <v>4</v>
      </c>
      <c r="I86" s="27">
        <v>0.35</v>
      </c>
      <c r="J86" s="2" t="s">
        <v>89</v>
      </c>
      <c r="K86" s="2" t="s">
        <v>42</v>
      </c>
      <c r="L86" s="276"/>
      <c r="M86" s="276"/>
      <c r="N86" s="274"/>
      <c r="O86" s="6" t="s">
        <v>5</v>
      </c>
      <c r="P86" s="6" t="s">
        <v>43</v>
      </c>
      <c r="Q86" s="6">
        <v>2055</v>
      </c>
      <c r="R86" s="178">
        <v>31.75</v>
      </c>
      <c r="S86" s="7" t="s">
        <v>71</v>
      </c>
      <c r="T86" s="6" t="s">
        <v>42</v>
      </c>
      <c r="U86" s="274"/>
      <c r="V86" s="341"/>
      <c r="W86" s="274"/>
      <c r="X86" s="294"/>
      <c r="Y86" s="140"/>
      <c r="Z86" s="140"/>
      <c r="AA86" s="62"/>
      <c r="AB86" s="62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</row>
    <row r="87" spans="1:69" customFormat="1" ht="18">
      <c r="A87" s="291"/>
      <c r="B87" s="272"/>
      <c r="C87" s="272"/>
      <c r="D87" s="272"/>
      <c r="E87" s="238" t="s">
        <v>28</v>
      </c>
      <c r="F87" s="238" t="s">
        <v>37</v>
      </c>
      <c r="G87" s="238" t="s">
        <v>40</v>
      </c>
      <c r="H87" s="242" t="s">
        <v>99</v>
      </c>
      <c r="I87" s="239">
        <v>19.95</v>
      </c>
      <c r="J87" s="238" t="s">
        <v>100</v>
      </c>
      <c r="K87" s="238" t="s">
        <v>42</v>
      </c>
      <c r="L87" s="276"/>
      <c r="M87" s="276"/>
      <c r="N87" s="274"/>
      <c r="O87" s="6" t="s">
        <v>5</v>
      </c>
      <c r="P87" s="6" t="s">
        <v>43</v>
      </c>
      <c r="Q87" s="6">
        <v>2056</v>
      </c>
      <c r="R87" s="178">
        <v>31.2</v>
      </c>
      <c r="S87" s="7" t="s">
        <v>71</v>
      </c>
      <c r="T87" s="6" t="s">
        <v>42</v>
      </c>
      <c r="U87" s="274"/>
      <c r="V87" s="341"/>
      <c r="W87" s="274"/>
      <c r="X87" s="294"/>
      <c r="Y87" s="140"/>
      <c r="Z87" s="140"/>
      <c r="AA87" s="62"/>
      <c r="AB87" s="62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</row>
    <row r="88" spans="1:69" customFormat="1" ht="18">
      <c r="A88" s="291"/>
      <c r="B88" s="272"/>
      <c r="C88" s="272"/>
      <c r="D88" s="272"/>
      <c r="E88" s="2" t="s">
        <v>28</v>
      </c>
      <c r="F88" s="2" t="s">
        <v>37</v>
      </c>
      <c r="G88" s="2" t="s">
        <v>40</v>
      </c>
      <c r="H88" s="83" t="s">
        <v>102</v>
      </c>
      <c r="I88" s="27">
        <v>32.299999999999997</v>
      </c>
      <c r="J88" s="2" t="s">
        <v>103</v>
      </c>
      <c r="K88" s="2" t="s">
        <v>42</v>
      </c>
      <c r="L88" s="276"/>
      <c r="M88" s="276"/>
      <c r="N88" s="274"/>
      <c r="O88" s="6" t="s">
        <v>5</v>
      </c>
      <c r="P88" s="6" t="s">
        <v>43</v>
      </c>
      <c r="Q88" s="6">
        <v>2057</v>
      </c>
      <c r="R88" s="178">
        <v>29.95</v>
      </c>
      <c r="S88" s="7" t="s">
        <v>71</v>
      </c>
      <c r="T88" s="6" t="s">
        <v>42</v>
      </c>
      <c r="U88" s="274"/>
      <c r="V88" s="341"/>
      <c r="W88" s="274"/>
      <c r="X88" s="294"/>
      <c r="Y88" s="140"/>
      <c r="Z88" s="140"/>
      <c r="AA88" s="62"/>
      <c r="AB88" s="62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</row>
    <row r="89" spans="1:69" customFormat="1" ht="18">
      <c r="A89" s="291"/>
      <c r="B89" s="272"/>
      <c r="C89" s="272"/>
      <c r="D89" s="272"/>
      <c r="E89" s="5" t="s">
        <v>4</v>
      </c>
      <c r="F89" s="5" t="s">
        <v>37</v>
      </c>
      <c r="G89" s="5" t="s">
        <v>39</v>
      </c>
      <c r="H89" s="5">
        <v>1673</v>
      </c>
      <c r="I89" s="25">
        <v>15</v>
      </c>
      <c r="J89" s="5" t="s">
        <v>74</v>
      </c>
      <c r="K89" s="5" t="s">
        <v>42</v>
      </c>
      <c r="L89" s="276"/>
      <c r="M89" s="276"/>
      <c r="N89" s="274"/>
      <c r="O89" s="6"/>
      <c r="P89" s="6"/>
      <c r="Q89" s="6"/>
      <c r="R89" s="178"/>
      <c r="S89" s="6"/>
      <c r="T89" s="6"/>
      <c r="U89" s="274"/>
      <c r="V89" s="341"/>
      <c r="W89" s="274"/>
      <c r="X89" s="294"/>
      <c r="Y89" s="140"/>
      <c r="Z89" s="140"/>
      <c r="AA89" s="62"/>
      <c r="AB89" s="62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</row>
    <row r="90" spans="1:69" customFormat="1" ht="18.600000000000001" thickBot="1">
      <c r="A90" s="291"/>
      <c r="B90" s="272"/>
      <c r="C90" s="272"/>
      <c r="D90" s="272"/>
      <c r="E90" s="5" t="s">
        <v>4</v>
      </c>
      <c r="F90" s="5" t="s">
        <v>37</v>
      </c>
      <c r="G90" s="5" t="s">
        <v>39</v>
      </c>
      <c r="H90" s="5">
        <v>1679</v>
      </c>
      <c r="I90" s="25">
        <v>12.25</v>
      </c>
      <c r="J90" s="5" t="s">
        <v>74</v>
      </c>
      <c r="K90" s="5" t="s">
        <v>42</v>
      </c>
      <c r="L90" s="276"/>
      <c r="M90" s="276"/>
      <c r="N90" s="274"/>
      <c r="O90" s="6"/>
      <c r="P90" s="6"/>
      <c r="Q90" s="6"/>
      <c r="R90" s="178"/>
      <c r="S90" s="6"/>
      <c r="T90" s="6"/>
      <c r="U90" s="274"/>
      <c r="V90" s="341"/>
      <c r="W90" s="274"/>
      <c r="X90" s="294"/>
      <c r="Y90" s="140"/>
      <c r="Z90" s="140"/>
      <c r="AA90" s="62"/>
      <c r="AB90" s="62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</row>
    <row r="91" spans="1:69" customFormat="1" ht="18.600000000000001" thickBot="1">
      <c r="A91" s="291"/>
      <c r="B91" s="272"/>
      <c r="C91" s="272"/>
      <c r="D91" s="272"/>
      <c r="E91" s="5" t="s">
        <v>4</v>
      </c>
      <c r="F91" s="5" t="s">
        <v>37</v>
      </c>
      <c r="G91" s="5" t="s">
        <v>39</v>
      </c>
      <c r="H91" s="5">
        <v>1675</v>
      </c>
      <c r="I91" s="25">
        <v>8.5500000000000007</v>
      </c>
      <c r="J91" s="5" t="s">
        <v>74</v>
      </c>
      <c r="K91" s="5" t="s">
        <v>42</v>
      </c>
      <c r="L91" s="276"/>
      <c r="M91" s="276"/>
      <c r="N91" s="274"/>
      <c r="O91" s="6"/>
      <c r="P91" s="6"/>
      <c r="Q91" s="6"/>
      <c r="R91" s="178"/>
      <c r="S91" s="6"/>
      <c r="T91" s="6"/>
      <c r="U91" s="274"/>
      <c r="V91" s="341"/>
      <c r="W91" s="274"/>
      <c r="X91" s="294"/>
      <c r="Y91" s="140"/>
      <c r="Z91" s="140"/>
      <c r="AA91" s="62"/>
      <c r="AB91" s="62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</row>
    <row r="92" spans="1:69" customFormat="1" ht="18.600000000000001" thickBot="1">
      <c r="A92" s="291"/>
      <c r="B92" s="272"/>
      <c r="C92" s="272"/>
      <c r="D92" s="272"/>
      <c r="E92" s="2" t="s">
        <v>4</v>
      </c>
      <c r="F92" s="2" t="s">
        <v>37</v>
      </c>
      <c r="G92" s="2" t="s">
        <v>39</v>
      </c>
      <c r="H92" s="83">
        <v>1676</v>
      </c>
      <c r="I92" s="27">
        <v>7.8</v>
      </c>
      <c r="J92" s="2" t="s">
        <v>74</v>
      </c>
      <c r="K92" s="2" t="s">
        <v>42</v>
      </c>
      <c r="L92" s="276"/>
      <c r="M92" s="276"/>
      <c r="N92" s="274"/>
      <c r="O92" s="6"/>
      <c r="P92" s="6"/>
      <c r="Q92" s="6"/>
      <c r="R92" s="178"/>
      <c r="S92" s="6"/>
      <c r="T92" s="6"/>
      <c r="U92" s="274"/>
      <c r="V92" s="341"/>
      <c r="W92" s="274"/>
      <c r="X92" s="294"/>
      <c r="Y92" s="140"/>
      <c r="Z92" s="140"/>
      <c r="AA92" s="62"/>
      <c r="AB92" s="62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</row>
    <row r="93" spans="1:69" customFormat="1" ht="18.600000000000001" thickBot="1">
      <c r="A93" s="291"/>
      <c r="B93" s="272"/>
      <c r="C93" s="272"/>
      <c r="D93" s="272"/>
      <c r="E93" s="2"/>
      <c r="F93" s="2"/>
      <c r="G93" s="2"/>
      <c r="H93" s="83"/>
      <c r="I93" s="27"/>
      <c r="J93" s="2"/>
      <c r="K93" s="2"/>
      <c r="L93" s="276"/>
      <c r="M93" s="276"/>
      <c r="N93" s="274"/>
      <c r="O93" s="6"/>
      <c r="P93" s="6"/>
      <c r="Q93" s="6"/>
      <c r="R93" s="178"/>
      <c r="S93" s="6"/>
      <c r="T93" s="6"/>
      <c r="U93" s="274"/>
      <c r="V93" s="341"/>
      <c r="W93" s="274"/>
      <c r="X93" s="294"/>
      <c r="Y93" s="140"/>
      <c r="Z93" s="140"/>
      <c r="AA93" s="62"/>
      <c r="AB93" s="62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</row>
    <row r="94" spans="1:69" customFormat="1" ht="18.600000000000001" thickBot="1">
      <c r="A94" s="291"/>
      <c r="B94" s="272"/>
      <c r="C94" s="272"/>
      <c r="D94" s="272"/>
      <c r="E94" s="2"/>
      <c r="F94" s="2"/>
      <c r="G94" s="2"/>
      <c r="H94" s="83"/>
      <c r="I94" s="27"/>
      <c r="J94" s="2"/>
      <c r="K94" s="2"/>
      <c r="L94" s="276"/>
      <c r="M94" s="276"/>
      <c r="N94" s="274"/>
      <c r="O94" s="6"/>
      <c r="P94" s="6"/>
      <c r="Q94" s="6"/>
      <c r="R94" s="178"/>
      <c r="S94" s="6"/>
      <c r="T94" s="6"/>
      <c r="U94" s="274"/>
      <c r="V94" s="341"/>
      <c r="W94" s="274"/>
      <c r="X94" s="294"/>
      <c r="Y94" s="140"/>
      <c r="Z94" s="140"/>
      <c r="AA94" s="62"/>
      <c r="AB94" s="62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</row>
    <row r="95" spans="1:69" customFormat="1" ht="18.600000000000001" thickBot="1">
      <c r="A95" s="291"/>
      <c r="B95" s="272"/>
      <c r="C95" s="272"/>
      <c r="D95" s="272"/>
      <c r="E95" s="2"/>
      <c r="F95" s="2"/>
      <c r="G95" s="2"/>
      <c r="H95" s="83"/>
      <c r="I95" s="27"/>
      <c r="J95" s="2"/>
      <c r="K95" s="2"/>
      <c r="L95" s="276"/>
      <c r="M95" s="276"/>
      <c r="N95" s="274"/>
      <c r="O95" s="6"/>
      <c r="P95" s="6"/>
      <c r="Q95" s="6"/>
      <c r="R95" s="178"/>
      <c r="S95" s="6"/>
      <c r="T95" s="6"/>
      <c r="U95" s="274"/>
      <c r="V95" s="341"/>
      <c r="W95" s="274"/>
      <c r="X95" s="294"/>
      <c r="Y95" s="140"/>
      <c r="Z95" s="140"/>
      <c r="AA95" s="62"/>
      <c r="AB95" s="62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</row>
    <row r="96" spans="1:69" customFormat="1" ht="18.600000000000001" thickBot="1">
      <c r="A96" s="291"/>
      <c r="B96" s="272"/>
      <c r="C96" s="272"/>
      <c r="D96" s="272"/>
      <c r="E96" s="87"/>
      <c r="F96" s="2"/>
      <c r="G96" s="2"/>
      <c r="H96" s="34"/>
      <c r="I96" s="29"/>
      <c r="J96" s="2"/>
      <c r="K96" s="34"/>
      <c r="L96" s="276"/>
      <c r="M96" s="276"/>
      <c r="N96" s="274"/>
      <c r="O96" s="6"/>
      <c r="P96" s="6"/>
      <c r="Q96" s="6"/>
      <c r="R96" s="178"/>
      <c r="S96" s="6"/>
      <c r="T96" s="64"/>
      <c r="U96" s="274"/>
      <c r="V96" s="341"/>
      <c r="W96" s="274"/>
      <c r="X96" s="294"/>
      <c r="Y96" s="140"/>
      <c r="Z96" s="140"/>
      <c r="AA96" s="62"/>
      <c r="AB96" s="62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</row>
    <row r="97" spans="1:69" customFormat="1" ht="18.600000000000001" thickBot="1">
      <c r="A97" s="291"/>
      <c r="B97" s="272"/>
      <c r="C97" s="272"/>
      <c r="D97" s="272"/>
      <c r="E97" s="5"/>
      <c r="F97" s="2"/>
      <c r="G97" s="2"/>
      <c r="H97" s="5"/>
      <c r="I97" s="25"/>
      <c r="J97" s="2"/>
      <c r="K97" s="5"/>
      <c r="L97" s="276"/>
      <c r="M97" s="276"/>
      <c r="N97" s="274"/>
      <c r="O97" s="7"/>
      <c r="P97" s="7"/>
      <c r="Q97" s="7"/>
      <c r="R97" s="185"/>
      <c r="S97" s="7"/>
      <c r="T97" s="64"/>
      <c r="U97" s="274"/>
      <c r="V97" s="341"/>
      <c r="W97" s="274"/>
      <c r="X97" s="294"/>
      <c r="Y97" s="140"/>
      <c r="Z97" s="140"/>
      <c r="AA97" s="62"/>
      <c r="AB97" s="62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</row>
    <row r="98" spans="1:69" customFormat="1" ht="18.600000000000001" thickBot="1">
      <c r="A98" s="291"/>
      <c r="B98" s="272"/>
      <c r="C98" s="273"/>
      <c r="D98" s="273"/>
      <c r="E98" s="1"/>
      <c r="F98" s="1"/>
      <c r="G98" s="1"/>
      <c r="H98" s="1"/>
      <c r="I98" s="26"/>
      <c r="J98" s="1"/>
      <c r="K98" s="1"/>
      <c r="L98" s="277"/>
      <c r="M98" s="277"/>
      <c r="N98" s="274"/>
      <c r="O98" s="9"/>
      <c r="P98" s="9"/>
      <c r="Q98" s="9"/>
      <c r="R98" s="184"/>
      <c r="S98" s="9"/>
      <c r="T98" s="9"/>
      <c r="U98" s="275"/>
      <c r="V98" s="341"/>
      <c r="W98" s="275"/>
      <c r="X98" s="294"/>
      <c r="Y98" s="141"/>
      <c r="Z98" s="141"/>
      <c r="AA98" s="62"/>
      <c r="AB98" s="62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</row>
    <row r="99" spans="1:69" customFormat="1" ht="18">
      <c r="A99" s="290">
        <v>4</v>
      </c>
      <c r="B99" s="271" t="s">
        <v>33</v>
      </c>
      <c r="C99" s="271" t="s">
        <v>32</v>
      </c>
      <c r="D99" s="271" t="s">
        <v>35</v>
      </c>
      <c r="E99" s="2" t="s">
        <v>3</v>
      </c>
      <c r="F99" s="2"/>
      <c r="G99" s="2" t="s">
        <v>40</v>
      </c>
      <c r="H99" s="2">
        <v>187</v>
      </c>
      <c r="I99" s="27">
        <v>3.55</v>
      </c>
      <c r="J99" s="2" t="s">
        <v>90</v>
      </c>
      <c r="K99" s="2" t="s">
        <v>42</v>
      </c>
      <c r="L99" s="278">
        <f>SUM(I99:I113)</f>
        <v>38.85</v>
      </c>
      <c r="M99" s="278">
        <f>L114+L99</f>
        <v>231.70000000000002</v>
      </c>
      <c r="N99" s="281">
        <f>N69+M99-V99</f>
        <v>1442.5900000000001</v>
      </c>
      <c r="O99" s="6" t="s">
        <v>5</v>
      </c>
      <c r="P99" s="6" t="s">
        <v>43</v>
      </c>
      <c r="Q99" s="6">
        <v>2058</v>
      </c>
      <c r="R99" s="178">
        <v>29.8</v>
      </c>
      <c r="S99" s="6" t="s">
        <v>71</v>
      </c>
      <c r="T99" s="6" t="s">
        <v>42</v>
      </c>
      <c r="U99" s="283">
        <f>SUM(R99:R113)</f>
        <v>148.96</v>
      </c>
      <c r="V99" s="282">
        <v>294.33999999999997</v>
      </c>
      <c r="W99" s="285">
        <v>6700</v>
      </c>
      <c r="X99" s="293">
        <f>(W99+W114)*18</f>
        <v>244800</v>
      </c>
      <c r="Y99" s="135" t="s">
        <v>104</v>
      </c>
      <c r="Z99" s="142" t="s">
        <v>105</v>
      </c>
      <c r="AA99" s="62"/>
      <c r="AB99" s="62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</row>
    <row r="100" spans="1:69" customFormat="1" ht="27.6">
      <c r="A100" s="297"/>
      <c r="B100" s="272"/>
      <c r="C100" s="272"/>
      <c r="D100" s="272"/>
      <c r="E100" s="2" t="s">
        <v>57</v>
      </c>
      <c r="F100" s="2"/>
      <c r="G100" s="2" t="s">
        <v>39</v>
      </c>
      <c r="H100" s="83">
        <v>897</v>
      </c>
      <c r="I100" s="27">
        <v>6.65</v>
      </c>
      <c r="J100" s="2" t="s">
        <v>90</v>
      </c>
      <c r="K100" s="2" t="s">
        <v>42</v>
      </c>
      <c r="L100" s="279"/>
      <c r="M100" s="276"/>
      <c r="N100" s="296"/>
      <c r="O100" s="6" t="s">
        <v>5</v>
      </c>
      <c r="P100" s="6" t="s">
        <v>43</v>
      </c>
      <c r="Q100" s="6">
        <v>2059</v>
      </c>
      <c r="R100" s="178">
        <v>32.04</v>
      </c>
      <c r="S100" s="6" t="s">
        <v>71</v>
      </c>
      <c r="T100" s="6" t="s">
        <v>42</v>
      </c>
      <c r="U100" s="283"/>
      <c r="V100" s="283"/>
      <c r="W100" s="285"/>
      <c r="X100" s="294"/>
      <c r="Y100" s="140" t="s">
        <v>106</v>
      </c>
      <c r="Z100" s="243" t="s">
        <v>107</v>
      </c>
      <c r="AA100" s="62"/>
      <c r="AB100" s="62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</row>
    <row r="101" spans="1:69" customFormat="1" ht="18">
      <c r="A101" s="297"/>
      <c r="B101" s="272"/>
      <c r="C101" s="272"/>
      <c r="D101" s="272"/>
      <c r="E101" s="2" t="s">
        <v>57</v>
      </c>
      <c r="F101" s="2"/>
      <c r="G101" s="2" t="s">
        <v>39</v>
      </c>
      <c r="H101" s="83">
        <v>898</v>
      </c>
      <c r="I101" s="27">
        <v>8</v>
      </c>
      <c r="J101" s="2" t="s">
        <v>90</v>
      </c>
      <c r="K101" s="2" t="s">
        <v>42</v>
      </c>
      <c r="L101" s="279"/>
      <c r="M101" s="276"/>
      <c r="N101" s="296"/>
      <c r="O101" s="6" t="s">
        <v>5</v>
      </c>
      <c r="P101" s="6" t="s">
        <v>43</v>
      </c>
      <c r="Q101" s="6">
        <v>2060</v>
      </c>
      <c r="R101" s="178">
        <v>31.44</v>
      </c>
      <c r="S101" s="6" t="s">
        <v>71</v>
      </c>
      <c r="T101" s="6" t="s">
        <v>42</v>
      </c>
      <c r="U101" s="283"/>
      <c r="V101" s="283"/>
      <c r="W101" s="285"/>
      <c r="X101" s="294"/>
      <c r="Y101" s="140"/>
      <c r="Z101" s="140"/>
      <c r="AA101" s="62"/>
      <c r="AB101" s="62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</row>
    <row r="102" spans="1:69" customFormat="1" ht="18">
      <c r="A102" s="297"/>
      <c r="B102" s="272"/>
      <c r="C102" s="272"/>
      <c r="D102" s="272"/>
      <c r="E102" s="2" t="s">
        <v>4</v>
      </c>
      <c r="F102" s="2"/>
      <c r="G102" s="2" t="s">
        <v>39</v>
      </c>
      <c r="H102" s="83">
        <v>1677</v>
      </c>
      <c r="I102" s="27">
        <v>10.65</v>
      </c>
      <c r="J102" s="2" t="s">
        <v>74</v>
      </c>
      <c r="K102" s="2" t="s">
        <v>42</v>
      </c>
      <c r="L102" s="279"/>
      <c r="M102" s="276"/>
      <c r="N102" s="296"/>
      <c r="O102" s="6" t="s">
        <v>5</v>
      </c>
      <c r="P102" s="6" t="s">
        <v>43</v>
      </c>
      <c r="Q102" s="6">
        <v>2061</v>
      </c>
      <c r="R102" s="178">
        <v>26.78</v>
      </c>
      <c r="S102" s="6" t="s">
        <v>71</v>
      </c>
      <c r="T102" s="6" t="s">
        <v>42</v>
      </c>
      <c r="U102" s="283"/>
      <c r="V102" s="283"/>
      <c r="W102" s="285"/>
      <c r="X102" s="294"/>
      <c r="Y102" s="140"/>
      <c r="Z102" s="140"/>
      <c r="AA102" s="62"/>
      <c r="AB102" s="62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</row>
    <row r="103" spans="1:69" customFormat="1" ht="18">
      <c r="A103" s="297"/>
      <c r="B103" s="272"/>
      <c r="C103" s="272"/>
      <c r="D103" s="272"/>
      <c r="E103" s="2" t="s">
        <v>4</v>
      </c>
      <c r="F103" s="2"/>
      <c r="G103" s="2" t="s">
        <v>39</v>
      </c>
      <c r="H103" s="83">
        <v>16.8</v>
      </c>
      <c r="I103" s="27">
        <v>10</v>
      </c>
      <c r="J103" s="2" t="s">
        <v>74</v>
      </c>
      <c r="K103" s="2" t="s">
        <v>42</v>
      </c>
      <c r="L103" s="279"/>
      <c r="M103" s="276"/>
      <c r="N103" s="296"/>
      <c r="O103" s="6" t="s">
        <v>5</v>
      </c>
      <c r="P103" s="6" t="s">
        <v>43</v>
      </c>
      <c r="Q103" s="6">
        <v>2062</v>
      </c>
      <c r="R103" s="178">
        <v>28.9</v>
      </c>
      <c r="S103" s="6" t="s">
        <v>71</v>
      </c>
      <c r="T103" s="6" t="s">
        <v>42</v>
      </c>
      <c r="U103" s="283"/>
      <c r="V103" s="283"/>
      <c r="W103" s="285"/>
      <c r="X103" s="294"/>
      <c r="Y103" s="140"/>
      <c r="Z103" s="140"/>
      <c r="AA103" s="62"/>
      <c r="AB103" s="62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</row>
    <row r="104" spans="1:69" customFormat="1" ht="18">
      <c r="A104" s="297"/>
      <c r="B104" s="272"/>
      <c r="C104" s="272"/>
      <c r="D104" s="272"/>
      <c r="E104" s="2"/>
      <c r="F104" s="2"/>
      <c r="G104" s="2"/>
      <c r="H104" s="83"/>
      <c r="I104" s="27"/>
      <c r="J104" s="2"/>
      <c r="K104" s="2"/>
      <c r="L104" s="279"/>
      <c r="M104" s="276"/>
      <c r="N104" s="296"/>
      <c r="O104" s="7"/>
      <c r="P104" s="7"/>
      <c r="Q104" s="7"/>
      <c r="R104" s="178"/>
      <c r="S104" s="7"/>
      <c r="T104" s="7"/>
      <c r="U104" s="283"/>
      <c r="V104" s="283"/>
      <c r="W104" s="285"/>
      <c r="X104" s="294"/>
      <c r="Y104" s="140"/>
      <c r="Z104" s="140"/>
      <c r="AA104" s="62"/>
      <c r="AB104" s="62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</row>
    <row r="105" spans="1:69" customFormat="1" ht="18.600000000000001" thickBot="1">
      <c r="A105" s="297"/>
      <c r="B105" s="272"/>
      <c r="C105" s="272"/>
      <c r="D105" s="272"/>
      <c r="E105" s="2"/>
      <c r="F105" s="2"/>
      <c r="G105" s="2"/>
      <c r="H105" s="83"/>
      <c r="I105" s="27"/>
      <c r="J105" s="2"/>
      <c r="K105" s="2"/>
      <c r="L105" s="279"/>
      <c r="M105" s="276"/>
      <c r="N105" s="296"/>
      <c r="O105" s="7"/>
      <c r="P105" s="7"/>
      <c r="Q105" s="7"/>
      <c r="R105" s="185"/>
      <c r="S105" s="7"/>
      <c r="T105" s="7"/>
      <c r="U105" s="283"/>
      <c r="V105" s="283"/>
      <c r="W105" s="285"/>
      <c r="X105" s="294"/>
      <c r="Y105" s="140"/>
      <c r="Z105" s="140"/>
      <c r="AA105" s="62"/>
      <c r="AB105" s="62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</row>
    <row r="106" spans="1:69" customFormat="1" ht="18.600000000000001" thickBot="1">
      <c r="A106" s="297"/>
      <c r="B106" s="272"/>
      <c r="C106" s="272"/>
      <c r="D106" s="272"/>
      <c r="E106" s="2"/>
      <c r="F106" s="2"/>
      <c r="G106" s="2"/>
      <c r="H106" s="83"/>
      <c r="I106" s="27"/>
      <c r="J106" s="2"/>
      <c r="K106" s="2"/>
      <c r="L106" s="279"/>
      <c r="M106" s="276"/>
      <c r="N106" s="296"/>
      <c r="O106" s="7"/>
      <c r="P106" s="7"/>
      <c r="Q106" s="7"/>
      <c r="R106" s="185"/>
      <c r="S106" s="7"/>
      <c r="T106" s="7"/>
      <c r="U106" s="283"/>
      <c r="V106" s="283"/>
      <c r="W106" s="285"/>
      <c r="X106" s="294"/>
      <c r="Y106" s="140"/>
      <c r="Z106" s="140"/>
      <c r="AA106" s="62"/>
      <c r="AB106" s="62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</row>
    <row r="107" spans="1:69" customFormat="1" ht="18.600000000000001" thickBot="1">
      <c r="A107" s="297"/>
      <c r="B107" s="272"/>
      <c r="C107" s="272"/>
      <c r="D107" s="272"/>
      <c r="E107" s="2"/>
      <c r="F107" s="2"/>
      <c r="G107" s="2"/>
      <c r="H107" s="83"/>
      <c r="I107" s="27"/>
      <c r="J107" s="2"/>
      <c r="K107" s="2"/>
      <c r="L107" s="279"/>
      <c r="M107" s="276"/>
      <c r="N107" s="296"/>
      <c r="O107" s="7"/>
      <c r="P107" s="7"/>
      <c r="Q107" s="7"/>
      <c r="R107" s="185"/>
      <c r="S107" s="7"/>
      <c r="T107" s="7"/>
      <c r="U107" s="283"/>
      <c r="V107" s="283"/>
      <c r="W107" s="285"/>
      <c r="X107" s="294"/>
      <c r="Y107" s="140"/>
      <c r="Z107" s="140"/>
      <c r="AA107" s="62"/>
      <c r="AB107" s="62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</row>
    <row r="108" spans="1:69" customFormat="1" ht="18.600000000000001" thickBot="1">
      <c r="A108" s="297"/>
      <c r="B108" s="272"/>
      <c r="C108" s="272"/>
      <c r="D108" s="272"/>
      <c r="E108" s="2"/>
      <c r="F108" s="2"/>
      <c r="G108" s="2"/>
      <c r="H108" s="83"/>
      <c r="I108" s="27"/>
      <c r="J108" s="2"/>
      <c r="K108" s="2"/>
      <c r="L108" s="279"/>
      <c r="M108" s="276"/>
      <c r="N108" s="296"/>
      <c r="O108" s="7"/>
      <c r="P108" s="7"/>
      <c r="Q108" s="7"/>
      <c r="R108" s="185"/>
      <c r="S108" s="7"/>
      <c r="T108" s="7"/>
      <c r="U108" s="283"/>
      <c r="V108" s="283"/>
      <c r="W108" s="285"/>
      <c r="X108" s="294"/>
      <c r="Y108" s="140"/>
      <c r="Z108" s="140"/>
      <c r="AA108" s="62"/>
      <c r="AB108" s="62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</row>
    <row r="109" spans="1:69" customFormat="1" ht="18.600000000000001" thickBot="1">
      <c r="A109" s="297"/>
      <c r="B109" s="272"/>
      <c r="C109" s="272"/>
      <c r="D109" s="272"/>
      <c r="E109" s="2"/>
      <c r="F109" s="2"/>
      <c r="G109" s="2"/>
      <c r="H109" s="83"/>
      <c r="I109" s="27"/>
      <c r="J109" s="2"/>
      <c r="K109" s="2"/>
      <c r="L109" s="279"/>
      <c r="M109" s="276"/>
      <c r="N109" s="296"/>
      <c r="O109" s="7"/>
      <c r="P109" s="7"/>
      <c r="Q109" s="7"/>
      <c r="R109" s="185"/>
      <c r="S109" s="7"/>
      <c r="T109" s="7"/>
      <c r="U109" s="283"/>
      <c r="V109" s="283"/>
      <c r="W109" s="285"/>
      <c r="X109" s="294"/>
      <c r="Y109" s="140"/>
      <c r="Z109" s="140"/>
      <c r="AA109" s="62"/>
      <c r="AB109" s="62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</row>
    <row r="110" spans="1:69" customFormat="1" ht="18.600000000000001" thickBot="1">
      <c r="A110" s="297"/>
      <c r="B110" s="272"/>
      <c r="C110" s="272"/>
      <c r="D110" s="272"/>
      <c r="E110" s="5"/>
      <c r="F110" s="2"/>
      <c r="G110" s="2"/>
      <c r="H110" s="5"/>
      <c r="I110" s="25"/>
      <c r="J110" s="5"/>
      <c r="K110" s="5"/>
      <c r="L110" s="279"/>
      <c r="M110" s="276"/>
      <c r="N110" s="296"/>
      <c r="O110" s="7"/>
      <c r="P110" s="7"/>
      <c r="Q110" s="7"/>
      <c r="R110" s="185"/>
      <c r="S110" s="7"/>
      <c r="T110" s="7"/>
      <c r="U110" s="283"/>
      <c r="V110" s="283"/>
      <c r="W110" s="285"/>
      <c r="X110" s="294"/>
      <c r="Y110" s="140"/>
      <c r="Z110" s="140"/>
      <c r="AA110" s="62"/>
      <c r="AB110" s="62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</row>
    <row r="111" spans="1:69" customFormat="1" ht="18.600000000000001" thickBot="1">
      <c r="A111" s="297"/>
      <c r="B111" s="272"/>
      <c r="C111" s="272"/>
      <c r="D111" s="272"/>
      <c r="E111" s="5"/>
      <c r="F111" s="5"/>
      <c r="G111" s="5"/>
      <c r="H111" s="5"/>
      <c r="I111" s="25"/>
      <c r="J111" s="5"/>
      <c r="K111" s="5"/>
      <c r="L111" s="279"/>
      <c r="M111" s="276"/>
      <c r="N111" s="296"/>
      <c r="O111" s="7"/>
      <c r="P111" s="7"/>
      <c r="Q111" s="7"/>
      <c r="R111" s="185"/>
      <c r="S111" s="7"/>
      <c r="T111" s="7"/>
      <c r="U111" s="283"/>
      <c r="V111" s="283"/>
      <c r="W111" s="285"/>
      <c r="X111" s="294"/>
      <c r="Y111" s="140"/>
      <c r="Z111" s="140"/>
      <c r="AA111" s="62"/>
      <c r="AB111" s="62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</row>
    <row r="112" spans="1:69" customFormat="1" ht="18.600000000000001" thickBot="1">
      <c r="A112" s="291"/>
      <c r="B112" s="272"/>
      <c r="C112" s="272"/>
      <c r="D112" s="272"/>
      <c r="E112" s="5"/>
      <c r="F112" s="5"/>
      <c r="G112" s="5"/>
      <c r="H112" s="5"/>
      <c r="I112" s="25"/>
      <c r="J112" s="5"/>
      <c r="K112" s="5"/>
      <c r="L112" s="279"/>
      <c r="M112" s="276"/>
      <c r="N112" s="274"/>
      <c r="O112" s="6"/>
      <c r="P112" s="6"/>
      <c r="Q112" s="6"/>
      <c r="R112" s="178"/>
      <c r="S112" s="6"/>
      <c r="T112" s="6"/>
      <c r="U112" s="274"/>
      <c r="V112" s="274"/>
      <c r="W112" s="274"/>
      <c r="X112" s="294"/>
      <c r="Y112" s="140"/>
      <c r="Z112" s="140"/>
      <c r="AA112" s="62"/>
      <c r="AB112" s="62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</row>
    <row r="113" spans="1:69" customFormat="1" ht="18.600000000000001" thickBot="1">
      <c r="A113" s="291"/>
      <c r="B113" s="273"/>
      <c r="C113" s="273"/>
      <c r="D113" s="273"/>
      <c r="E113" s="1"/>
      <c r="F113" s="1"/>
      <c r="G113" s="1"/>
      <c r="H113" s="1"/>
      <c r="I113" s="26"/>
      <c r="J113" s="1"/>
      <c r="K113" s="1"/>
      <c r="L113" s="280"/>
      <c r="M113" s="276"/>
      <c r="N113" s="274"/>
      <c r="O113" s="9"/>
      <c r="P113" s="9"/>
      <c r="Q113" s="9"/>
      <c r="R113" s="184"/>
      <c r="S113" s="9"/>
      <c r="T113" s="9"/>
      <c r="U113" s="274"/>
      <c r="V113" s="274"/>
      <c r="W113" s="275"/>
      <c r="X113" s="294"/>
      <c r="Y113" s="141"/>
      <c r="Z113" s="141"/>
      <c r="AA113" s="62"/>
      <c r="AB113" s="62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</row>
    <row r="114" spans="1:69" customFormat="1" ht="18.600000000000001" thickBot="1">
      <c r="A114" s="291"/>
      <c r="B114" s="271" t="s">
        <v>33</v>
      </c>
      <c r="C114" s="271" t="s">
        <v>30</v>
      </c>
      <c r="D114" s="271" t="s">
        <v>67</v>
      </c>
      <c r="E114" s="2" t="s">
        <v>28</v>
      </c>
      <c r="F114" s="2" t="s">
        <v>37</v>
      </c>
      <c r="G114" s="2" t="s">
        <v>40</v>
      </c>
      <c r="H114" s="244" t="s">
        <v>108</v>
      </c>
      <c r="I114" s="27">
        <v>21.85</v>
      </c>
      <c r="J114" s="2" t="s">
        <v>109</v>
      </c>
      <c r="K114" s="2" t="s">
        <v>42</v>
      </c>
      <c r="L114" s="276">
        <f>SUM(I114:I128)</f>
        <v>192.85000000000002</v>
      </c>
      <c r="M114" s="276"/>
      <c r="N114" s="274"/>
      <c r="O114" s="6" t="s">
        <v>5</v>
      </c>
      <c r="P114" s="6" t="s">
        <v>43</v>
      </c>
      <c r="Q114" s="6">
        <v>2063</v>
      </c>
      <c r="R114" s="178">
        <v>27.78</v>
      </c>
      <c r="S114" s="6" t="s">
        <v>71</v>
      </c>
      <c r="T114" s="6" t="s">
        <v>42</v>
      </c>
      <c r="U114" s="282">
        <f>SUM(R114:R128)</f>
        <v>145.38</v>
      </c>
      <c r="V114" s="274"/>
      <c r="W114" s="285">
        <v>6900</v>
      </c>
      <c r="X114" s="294"/>
      <c r="Y114" s="135"/>
      <c r="Z114" s="135"/>
      <c r="AA114" s="62"/>
      <c r="AB114" s="62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</row>
    <row r="115" spans="1:69" customFormat="1" ht="18.600000000000001" thickBot="1">
      <c r="A115" s="291"/>
      <c r="B115" s="272"/>
      <c r="C115" s="272"/>
      <c r="D115" s="272"/>
      <c r="E115" s="2" t="s">
        <v>58</v>
      </c>
      <c r="F115" s="2" t="s">
        <v>37</v>
      </c>
      <c r="G115" s="2" t="s">
        <v>40</v>
      </c>
      <c r="H115" s="5">
        <v>83</v>
      </c>
      <c r="I115" s="25">
        <v>3.25</v>
      </c>
      <c r="J115" s="5" t="s">
        <v>89</v>
      </c>
      <c r="K115" s="5" t="s">
        <v>42</v>
      </c>
      <c r="L115" s="276"/>
      <c r="M115" s="276"/>
      <c r="N115" s="274"/>
      <c r="O115" s="6" t="s">
        <v>5</v>
      </c>
      <c r="P115" s="6" t="s">
        <v>43</v>
      </c>
      <c r="Q115" s="6">
        <v>2064</v>
      </c>
      <c r="R115" s="178">
        <v>26.46</v>
      </c>
      <c r="S115" s="6" t="s">
        <v>71</v>
      </c>
      <c r="T115" s="6" t="s">
        <v>42</v>
      </c>
      <c r="U115" s="283"/>
      <c r="V115" s="274"/>
      <c r="W115" s="285"/>
      <c r="X115" s="294"/>
      <c r="Y115" s="140"/>
      <c r="Z115" s="140"/>
      <c r="AA115" s="62"/>
      <c r="AB115" s="62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</row>
    <row r="116" spans="1:69" customFormat="1" ht="18.600000000000001" thickBot="1">
      <c r="A116" s="291"/>
      <c r="B116" s="272"/>
      <c r="C116" s="272"/>
      <c r="D116" s="272"/>
      <c r="E116" s="5" t="s">
        <v>28</v>
      </c>
      <c r="F116" s="2" t="s">
        <v>37</v>
      </c>
      <c r="G116" s="2" t="s">
        <v>110</v>
      </c>
      <c r="H116" s="245" t="s">
        <v>111</v>
      </c>
      <c r="I116" s="27">
        <v>36.5</v>
      </c>
      <c r="J116" s="5" t="s">
        <v>112</v>
      </c>
      <c r="K116" s="5" t="s">
        <v>42</v>
      </c>
      <c r="L116" s="276"/>
      <c r="M116" s="276"/>
      <c r="N116" s="274"/>
      <c r="O116" s="6" t="s">
        <v>5</v>
      </c>
      <c r="P116" s="6" t="s">
        <v>43</v>
      </c>
      <c r="Q116" s="6">
        <v>2065</v>
      </c>
      <c r="R116" s="178">
        <v>33.299999999999997</v>
      </c>
      <c r="S116" s="6" t="s">
        <v>71</v>
      </c>
      <c r="T116" s="6" t="s">
        <v>42</v>
      </c>
      <c r="U116" s="283"/>
      <c r="V116" s="274"/>
      <c r="W116" s="285"/>
      <c r="X116" s="294"/>
      <c r="Y116" s="140"/>
      <c r="Z116" s="140"/>
      <c r="AA116" s="62"/>
      <c r="AB116" s="62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</row>
    <row r="117" spans="1:69" customFormat="1" ht="18.600000000000001" thickBot="1">
      <c r="A117" s="291"/>
      <c r="B117" s="272"/>
      <c r="C117" s="272"/>
      <c r="D117" s="272"/>
      <c r="E117" s="5" t="s">
        <v>28</v>
      </c>
      <c r="F117" s="2" t="s">
        <v>37</v>
      </c>
      <c r="G117" s="2" t="s">
        <v>40</v>
      </c>
      <c r="H117" s="240" t="s">
        <v>113</v>
      </c>
      <c r="I117" s="27">
        <v>30.45</v>
      </c>
      <c r="J117" s="5" t="s">
        <v>98</v>
      </c>
      <c r="K117" s="5" t="s">
        <v>42</v>
      </c>
      <c r="L117" s="276"/>
      <c r="M117" s="276"/>
      <c r="N117" s="274"/>
      <c r="O117" s="6" t="s">
        <v>5</v>
      </c>
      <c r="P117" s="6" t="s">
        <v>43</v>
      </c>
      <c r="Q117" s="6">
        <v>2066</v>
      </c>
      <c r="R117" s="178">
        <v>29.84</v>
      </c>
      <c r="S117" s="6" t="s">
        <v>71</v>
      </c>
      <c r="T117" s="6" t="s">
        <v>42</v>
      </c>
      <c r="U117" s="283"/>
      <c r="V117" s="274"/>
      <c r="W117" s="285"/>
      <c r="X117" s="294"/>
      <c r="Y117" s="140"/>
      <c r="Z117" s="140"/>
      <c r="AA117" s="62"/>
      <c r="AB117" s="62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</row>
    <row r="118" spans="1:69" customFormat="1" ht="18.600000000000001" thickBot="1">
      <c r="A118" s="291"/>
      <c r="B118" s="272"/>
      <c r="C118" s="272"/>
      <c r="D118" s="272"/>
      <c r="E118" s="5" t="s">
        <v>28</v>
      </c>
      <c r="F118" s="2" t="s">
        <v>37</v>
      </c>
      <c r="G118" s="2" t="s">
        <v>40</v>
      </c>
      <c r="H118" s="247" t="s">
        <v>114</v>
      </c>
      <c r="I118" s="27">
        <v>28</v>
      </c>
      <c r="J118" s="2" t="s">
        <v>115</v>
      </c>
      <c r="K118" s="2" t="s">
        <v>42</v>
      </c>
      <c r="L118" s="276"/>
      <c r="M118" s="276"/>
      <c r="N118" s="274"/>
      <c r="O118" s="6" t="s">
        <v>5</v>
      </c>
      <c r="P118" s="6" t="s">
        <v>43</v>
      </c>
      <c r="Q118" s="6">
        <v>2067</v>
      </c>
      <c r="R118" s="178">
        <v>28</v>
      </c>
      <c r="S118" s="6" t="s">
        <v>71</v>
      </c>
      <c r="T118" s="6" t="s">
        <v>42</v>
      </c>
      <c r="U118" s="283"/>
      <c r="V118" s="274"/>
      <c r="W118" s="285"/>
      <c r="X118" s="294"/>
      <c r="Y118" s="140"/>
      <c r="Z118" s="140"/>
      <c r="AA118" s="62"/>
      <c r="AB118" s="62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</row>
    <row r="119" spans="1:69" customFormat="1" ht="18.600000000000001" thickBot="1">
      <c r="A119" s="291"/>
      <c r="B119" s="272"/>
      <c r="C119" s="272"/>
      <c r="D119" s="272"/>
      <c r="E119" s="2" t="s">
        <v>28</v>
      </c>
      <c r="F119" s="2" t="s">
        <v>37</v>
      </c>
      <c r="G119" s="2" t="s">
        <v>40</v>
      </c>
      <c r="H119" s="247" t="s">
        <v>116</v>
      </c>
      <c r="I119" s="27">
        <v>30.95</v>
      </c>
      <c r="J119" s="2" t="s">
        <v>103</v>
      </c>
      <c r="K119" s="2" t="s">
        <v>42</v>
      </c>
      <c r="L119" s="276"/>
      <c r="M119" s="276"/>
      <c r="N119" s="274"/>
      <c r="O119" s="6"/>
      <c r="P119" s="6"/>
      <c r="Q119" s="6"/>
      <c r="R119" s="178"/>
      <c r="S119" s="6"/>
      <c r="T119" s="6"/>
      <c r="U119" s="283"/>
      <c r="V119" s="274"/>
      <c r="W119" s="285"/>
      <c r="X119" s="294"/>
      <c r="Y119" s="140"/>
      <c r="Z119" s="140"/>
      <c r="AA119" s="62"/>
      <c r="AB119" s="62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</row>
    <row r="120" spans="1:69" customFormat="1" ht="18.600000000000001" thickBot="1">
      <c r="A120" s="291"/>
      <c r="B120" s="272"/>
      <c r="C120" s="272"/>
      <c r="D120" s="272"/>
      <c r="E120" s="5" t="s">
        <v>57</v>
      </c>
      <c r="F120" s="2" t="s">
        <v>37</v>
      </c>
      <c r="G120" s="2" t="s">
        <v>39</v>
      </c>
      <c r="H120" s="83">
        <v>900</v>
      </c>
      <c r="I120" s="27">
        <v>8.8000000000000007</v>
      </c>
      <c r="J120" s="2" t="s">
        <v>75</v>
      </c>
      <c r="K120" s="2" t="s">
        <v>42</v>
      </c>
      <c r="L120" s="276"/>
      <c r="M120" s="276"/>
      <c r="N120" s="274"/>
      <c r="O120" s="6"/>
      <c r="P120" s="6"/>
      <c r="Q120" s="6"/>
      <c r="R120" s="178"/>
      <c r="S120" s="6"/>
      <c r="T120" s="6"/>
      <c r="U120" s="283"/>
      <c r="V120" s="274"/>
      <c r="W120" s="285"/>
      <c r="X120" s="294"/>
      <c r="Y120" s="140"/>
      <c r="Z120" s="140"/>
      <c r="AA120" s="62"/>
      <c r="AB120" s="62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</row>
    <row r="121" spans="1:69" customFormat="1" ht="18.600000000000001" thickBot="1">
      <c r="A121" s="291"/>
      <c r="B121" s="272"/>
      <c r="C121" s="272"/>
      <c r="D121" s="272"/>
      <c r="E121" s="2" t="s">
        <v>4</v>
      </c>
      <c r="F121" s="2" t="s">
        <v>37</v>
      </c>
      <c r="G121" s="2" t="s">
        <v>39</v>
      </c>
      <c r="H121" s="83">
        <v>1682</v>
      </c>
      <c r="I121" s="27">
        <v>10.15</v>
      </c>
      <c r="J121" s="2" t="s">
        <v>75</v>
      </c>
      <c r="K121" s="2" t="s">
        <v>42</v>
      </c>
      <c r="L121" s="276"/>
      <c r="M121" s="276"/>
      <c r="N121" s="274"/>
      <c r="O121" s="6"/>
      <c r="P121" s="6"/>
      <c r="Q121" s="6"/>
      <c r="R121" s="178"/>
      <c r="S121" s="6"/>
      <c r="T121" s="6"/>
      <c r="U121" s="283"/>
      <c r="V121" s="274"/>
      <c r="W121" s="285"/>
      <c r="X121" s="294"/>
      <c r="Y121" s="140"/>
      <c r="Z121" s="140"/>
      <c r="AA121" s="159"/>
      <c r="AB121" s="159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</row>
    <row r="122" spans="1:69" customFormat="1" ht="18.600000000000001" thickBot="1">
      <c r="A122" s="291"/>
      <c r="B122" s="272"/>
      <c r="C122" s="272"/>
      <c r="D122" s="272"/>
      <c r="E122" s="2" t="s">
        <v>28</v>
      </c>
      <c r="F122" s="2" t="s">
        <v>37</v>
      </c>
      <c r="G122" s="2" t="s">
        <v>40</v>
      </c>
      <c r="H122" s="246" t="s">
        <v>117</v>
      </c>
      <c r="I122" s="27">
        <v>22.9</v>
      </c>
      <c r="J122" s="2" t="s">
        <v>118</v>
      </c>
      <c r="K122" s="2" t="s">
        <v>42</v>
      </c>
      <c r="L122" s="276"/>
      <c r="M122" s="276"/>
      <c r="N122" s="274"/>
      <c r="O122" s="6"/>
      <c r="P122" s="6"/>
      <c r="Q122" s="6"/>
      <c r="R122" s="178"/>
      <c r="S122" s="6"/>
      <c r="T122" s="6"/>
      <c r="U122" s="283"/>
      <c r="V122" s="274"/>
      <c r="W122" s="285"/>
      <c r="X122" s="294"/>
      <c r="Y122" s="140"/>
      <c r="Z122" s="140"/>
      <c r="AA122" s="159"/>
      <c r="AB122" s="159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</row>
    <row r="123" spans="1:69" customFormat="1" ht="18.600000000000001" thickBot="1">
      <c r="A123" s="291"/>
      <c r="B123" s="272"/>
      <c r="C123" s="272"/>
      <c r="D123" s="272"/>
      <c r="E123" s="2"/>
      <c r="F123" s="2"/>
      <c r="G123" s="2"/>
      <c r="H123" s="83"/>
      <c r="I123" s="27"/>
      <c r="J123" s="2"/>
      <c r="K123" s="2"/>
      <c r="L123" s="276"/>
      <c r="M123" s="276"/>
      <c r="N123" s="274"/>
      <c r="O123" s="6"/>
      <c r="P123" s="6"/>
      <c r="Q123" s="6"/>
      <c r="R123" s="178"/>
      <c r="S123" s="6"/>
      <c r="T123" s="6"/>
      <c r="U123" s="283"/>
      <c r="V123" s="274"/>
      <c r="W123" s="285"/>
      <c r="X123" s="294"/>
      <c r="Y123" s="140"/>
      <c r="Z123" s="140"/>
      <c r="AA123" s="62"/>
      <c r="AB123" s="62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</row>
    <row r="124" spans="1:69" customFormat="1" ht="18.600000000000001" thickBot="1">
      <c r="A124" s="291"/>
      <c r="B124" s="272"/>
      <c r="C124" s="272"/>
      <c r="D124" s="274"/>
      <c r="E124" s="2"/>
      <c r="F124" s="2"/>
      <c r="G124" s="2"/>
      <c r="H124" s="83"/>
      <c r="I124" s="27"/>
      <c r="J124" s="2"/>
      <c r="K124" s="2"/>
      <c r="L124" s="276"/>
      <c r="M124" s="276"/>
      <c r="N124" s="274"/>
      <c r="O124" s="6"/>
      <c r="P124" s="6"/>
      <c r="Q124" s="6"/>
      <c r="R124" s="178"/>
      <c r="S124" s="6"/>
      <c r="T124" s="6"/>
      <c r="U124" s="274"/>
      <c r="V124" s="274"/>
      <c r="W124" s="274"/>
      <c r="X124" s="294"/>
      <c r="Y124" s="140"/>
      <c r="Z124" s="140"/>
      <c r="AA124" s="62"/>
      <c r="AB124" s="62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</row>
    <row r="125" spans="1:69" customFormat="1" ht="18.600000000000001" thickBot="1">
      <c r="A125" s="291"/>
      <c r="B125" s="272"/>
      <c r="C125" s="272"/>
      <c r="D125" s="274"/>
      <c r="E125" s="5"/>
      <c r="F125" s="5"/>
      <c r="G125" s="5"/>
      <c r="H125" s="5"/>
      <c r="I125" s="25"/>
      <c r="J125" s="5"/>
      <c r="K125" s="5"/>
      <c r="L125" s="276"/>
      <c r="M125" s="276"/>
      <c r="N125" s="274"/>
      <c r="O125" s="6"/>
      <c r="P125" s="6"/>
      <c r="Q125" s="6"/>
      <c r="R125" s="178"/>
      <c r="S125" s="6"/>
      <c r="T125" s="6"/>
      <c r="U125" s="274"/>
      <c r="V125" s="274"/>
      <c r="W125" s="274"/>
      <c r="X125" s="294"/>
      <c r="Y125" s="140"/>
      <c r="Z125" s="140"/>
      <c r="AA125" s="62"/>
      <c r="AB125" s="62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</row>
    <row r="126" spans="1:69" customFormat="1" ht="18.600000000000001" thickBot="1">
      <c r="A126" s="291"/>
      <c r="B126" s="272"/>
      <c r="C126" s="272"/>
      <c r="D126" s="274"/>
      <c r="E126" s="5"/>
      <c r="F126" s="5"/>
      <c r="G126" s="5"/>
      <c r="H126" s="5"/>
      <c r="I126" s="25"/>
      <c r="J126" s="5"/>
      <c r="K126" s="5"/>
      <c r="L126" s="276"/>
      <c r="M126" s="276"/>
      <c r="N126" s="274"/>
      <c r="O126" s="6"/>
      <c r="P126" s="6"/>
      <c r="Q126" s="6"/>
      <c r="R126" s="178"/>
      <c r="S126" s="6"/>
      <c r="T126" s="6"/>
      <c r="U126" s="274"/>
      <c r="V126" s="274"/>
      <c r="W126" s="274"/>
      <c r="X126" s="294"/>
      <c r="Y126" s="140"/>
      <c r="Z126" s="140"/>
      <c r="AA126" s="62"/>
      <c r="AB126" s="62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</row>
    <row r="127" spans="1:69" customFormat="1" ht="18.600000000000001" thickBot="1">
      <c r="A127" s="291"/>
      <c r="B127" s="272"/>
      <c r="C127" s="272"/>
      <c r="D127" s="274"/>
      <c r="E127" s="5"/>
      <c r="F127" s="5"/>
      <c r="G127" s="5"/>
      <c r="H127" s="5"/>
      <c r="I127" s="25"/>
      <c r="J127" s="5"/>
      <c r="K127" s="5"/>
      <c r="L127" s="276"/>
      <c r="M127" s="276"/>
      <c r="N127" s="274"/>
      <c r="O127" s="6"/>
      <c r="P127" s="6"/>
      <c r="Q127" s="6"/>
      <c r="R127" s="178"/>
      <c r="S127" s="6"/>
      <c r="T127" s="6"/>
      <c r="U127" s="274"/>
      <c r="V127" s="274"/>
      <c r="W127" s="274"/>
      <c r="X127" s="294"/>
      <c r="Y127" s="140"/>
      <c r="Z127" s="140"/>
      <c r="AA127" s="62"/>
      <c r="AB127" s="62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</row>
    <row r="128" spans="1:69" customFormat="1" ht="18.600000000000001" thickBot="1">
      <c r="A128" s="291"/>
      <c r="B128" s="272"/>
      <c r="C128" s="273"/>
      <c r="D128" s="274"/>
      <c r="E128" s="1"/>
      <c r="F128" s="1"/>
      <c r="G128" s="1"/>
      <c r="H128" s="1"/>
      <c r="I128" s="26"/>
      <c r="J128" s="1"/>
      <c r="K128" s="1"/>
      <c r="L128" s="277"/>
      <c r="M128" s="277"/>
      <c r="N128" s="274"/>
      <c r="O128" s="9"/>
      <c r="P128" s="9"/>
      <c r="Q128" s="9"/>
      <c r="R128" s="184"/>
      <c r="S128" s="9"/>
      <c r="T128" s="9"/>
      <c r="U128" s="275"/>
      <c r="V128" s="274"/>
      <c r="W128" s="274"/>
      <c r="X128" s="294"/>
      <c r="Y128" s="141"/>
      <c r="Z128" s="141"/>
      <c r="AA128" s="62"/>
      <c r="AB128" s="62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</row>
    <row r="129" spans="1:69" customFormat="1" ht="27.6">
      <c r="A129" s="290">
        <v>5</v>
      </c>
      <c r="B129" s="271" t="s">
        <v>33</v>
      </c>
      <c r="C129" s="271" t="s">
        <v>31</v>
      </c>
      <c r="D129" s="271" t="s">
        <v>64</v>
      </c>
      <c r="E129" s="2" t="s">
        <v>4</v>
      </c>
      <c r="F129" s="2" t="s">
        <v>37</v>
      </c>
      <c r="G129" s="2" t="s">
        <v>39</v>
      </c>
      <c r="H129" s="2">
        <v>1683</v>
      </c>
      <c r="I129" s="27">
        <v>11</v>
      </c>
      <c r="J129" s="2" t="s">
        <v>119</v>
      </c>
      <c r="K129" s="2" t="s">
        <v>42</v>
      </c>
      <c r="L129" s="278">
        <f>SUM(I129:I143)</f>
        <v>15.05</v>
      </c>
      <c r="M129" s="278">
        <f>L144+L129</f>
        <v>208.85</v>
      </c>
      <c r="N129" s="281">
        <f>N99+M129-V129</f>
        <v>1347.94</v>
      </c>
      <c r="O129" s="6" t="s">
        <v>5</v>
      </c>
      <c r="P129" s="6" t="s">
        <v>43</v>
      </c>
      <c r="Q129" s="6">
        <v>2068</v>
      </c>
      <c r="R129" s="178">
        <v>27.1</v>
      </c>
      <c r="S129" s="7" t="s">
        <v>71</v>
      </c>
      <c r="T129" s="6" t="s">
        <v>42</v>
      </c>
      <c r="U129" s="283">
        <f>SUM(R129:R143)</f>
        <v>148.85</v>
      </c>
      <c r="V129" s="282">
        <f>U144+U129</f>
        <v>303.5</v>
      </c>
      <c r="W129" s="284">
        <v>6450</v>
      </c>
      <c r="X129" s="293">
        <f>(W129+W144)*18</f>
        <v>229500</v>
      </c>
      <c r="Y129" s="140" t="s">
        <v>120</v>
      </c>
      <c r="Z129" s="243" t="s">
        <v>107</v>
      </c>
      <c r="AA129" s="62"/>
      <c r="AB129" s="62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</row>
    <row r="130" spans="1:69" customFormat="1" ht="18">
      <c r="A130" s="291"/>
      <c r="B130" s="272"/>
      <c r="C130" s="272"/>
      <c r="D130" s="274"/>
      <c r="E130" s="2" t="s">
        <v>57</v>
      </c>
      <c r="F130" s="2" t="s">
        <v>37</v>
      </c>
      <c r="G130" s="2" t="s">
        <v>39</v>
      </c>
      <c r="H130" s="2">
        <v>902</v>
      </c>
      <c r="I130" s="27">
        <v>4.05</v>
      </c>
      <c r="J130" s="2" t="s">
        <v>90</v>
      </c>
      <c r="K130" s="2" t="s">
        <v>42</v>
      </c>
      <c r="L130" s="279"/>
      <c r="M130" s="276"/>
      <c r="N130" s="274"/>
      <c r="O130" s="6" t="s">
        <v>5</v>
      </c>
      <c r="P130" s="6" t="s">
        <v>43</v>
      </c>
      <c r="Q130" s="6">
        <v>2069</v>
      </c>
      <c r="R130" s="178">
        <v>30.4</v>
      </c>
      <c r="S130" s="7" t="s">
        <v>71</v>
      </c>
      <c r="T130" s="6" t="s">
        <v>42</v>
      </c>
      <c r="U130" s="274"/>
      <c r="V130" s="274"/>
      <c r="W130" s="274"/>
      <c r="X130" s="294"/>
      <c r="Y130" s="140"/>
      <c r="Z130" s="140"/>
      <c r="AA130" s="62"/>
      <c r="AB130" s="62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</row>
    <row r="131" spans="1:69" customFormat="1" ht="18">
      <c r="A131" s="291"/>
      <c r="B131" s="272"/>
      <c r="C131" s="272"/>
      <c r="D131" s="274"/>
      <c r="E131" s="2"/>
      <c r="F131" s="2"/>
      <c r="G131" s="2"/>
      <c r="H131" s="2"/>
      <c r="I131" s="27"/>
      <c r="J131" s="2"/>
      <c r="K131" s="2"/>
      <c r="L131" s="279"/>
      <c r="M131" s="276"/>
      <c r="N131" s="274"/>
      <c r="O131" s="6" t="s">
        <v>5</v>
      </c>
      <c r="P131" s="6" t="s">
        <v>43</v>
      </c>
      <c r="Q131" s="6">
        <v>2070</v>
      </c>
      <c r="R131" s="178">
        <v>32.5</v>
      </c>
      <c r="S131" s="7" t="s">
        <v>71</v>
      </c>
      <c r="T131" s="6" t="s">
        <v>42</v>
      </c>
      <c r="U131" s="274"/>
      <c r="V131" s="274"/>
      <c r="W131" s="274"/>
      <c r="X131" s="294"/>
      <c r="Y131" s="140"/>
      <c r="Z131" s="140"/>
      <c r="AA131" s="62"/>
      <c r="AB131" s="62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</row>
    <row r="132" spans="1:69" customFormat="1" ht="18">
      <c r="A132" s="291"/>
      <c r="B132" s="272"/>
      <c r="C132" s="272"/>
      <c r="D132" s="274"/>
      <c r="E132" s="2"/>
      <c r="F132" s="2"/>
      <c r="G132" s="2"/>
      <c r="H132" s="2"/>
      <c r="I132" s="27"/>
      <c r="J132" s="2"/>
      <c r="K132" s="2"/>
      <c r="L132" s="279"/>
      <c r="M132" s="276"/>
      <c r="N132" s="274"/>
      <c r="O132" s="6" t="s">
        <v>5</v>
      </c>
      <c r="P132" s="6" t="s">
        <v>43</v>
      </c>
      <c r="Q132" s="6">
        <v>2071</v>
      </c>
      <c r="R132" s="178">
        <v>29.5</v>
      </c>
      <c r="S132" s="7" t="s">
        <v>71</v>
      </c>
      <c r="T132" s="6" t="s">
        <v>42</v>
      </c>
      <c r="U132" s="274"/>
      <c r="V132" s="274"/>
      <c r="W132" s="274"/>
      <c r="X132" s="294"/>
      <c r="Y132" s="140"/>
      <c r="Z132" s="140"/>
      <c r="AA132" s="62"/>
      <c r="AB132" s="62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</row>
    <row r="133" spans="1:69" customFormat="1" ht="18">
      <c r="A133" s="291"/>
      <c r="B133" s="272"/>
      <c r="C133" s="272"/>
      <c r="D133" s="274"/>
      <c r="E133" s="2"/>
      <c r="F133" s="2"/>
      <c r="G133" s="2"/>
      <c r="H133" s="2"/>
      <c r="I133" s="27"/>
      <c r="J133" s="2"/>
      <c r="K133" s="2"/>
      <c r="L133" s="279"/>
      <c r="M133" s="276"/>
      <c r="N133" s="274"/>
      <c r="O133" s="6" t="s">
        <v>5</v>
      </c>
      <c r="P133" s="6" t="s">
        <v>43</v>
      </c>
      <c r="Q133" s="6">
        <v>2072</v>
      </c>
      <c r="R133" s="178">
        <v>29.35</v>
      </c>
      <c r="S133" s="7" t="s">
        <v>71</v>
      </c>
      <c r="T133" s="6" t="s">
        <v>42</v>
      </c>
      <c r="U133" s="274"/>
      <c r="V133" s="274"/>
      <c r="W133" s="274"/>
      <c r="X133" s="294"/>
      <c r="Y133" s="140"/>
      <c r="Z133" s="140"/>
      <c r="AA133" s="62"/>
      <c r="AB133" s="62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</row>
    <row r="134" spans="1:69" customFormat="1" ht="18">
      <c r="A134" s="291"/>
      <c r="B134" s="272"/>
      <c r="C134" s="272"/>
      <c r="D134" s="274"/>
      <c r="E134" s="2"/>
      <c r="F134" s="2"/>
      <c r="G134" s="2"/>
      <c r="H134" s="2"/>
      <c r="I134" s="27"/>
      <c r="J134" s="2"/>
      <c r="K134" s="2"/>
      <c r="L134" s="279"/>
      <c r="M134" s="276"/>
      <c r="N134" s="274"/>
      <c r="O134" s="6"/>
      <c r="P134" s="6"/>
      <c r="Q134" s="6"/>
      <c r="R134" s="185"/>
      <c r="S134" s="6"/>
      <c r="T134" s="6"/>
      <c r="U134" s="274"/>
      <c r="V134" s="274"/>
      <c r="W134" s="274"/>
      <c r="X134" s="294"/>
      <c r="Y134" s="140"/>
      <c r="Z134" s="140"/>
      <c r="AA134" s="62"/>
      <c r="AB134" s="62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</row>
    <row r="135" spans="1:69" customFormat="1" ht="18.600000000000001" thickBot="1">
      <c r="A135" s="291"/>
      <c r="B135" s="272"/>
      <c r="C135" s="272"/>
      <c r="D135" s="274"/>
      <c r="E135" s="2"/>
      <c r="F135" s="2"/>
      <c r="G135" s="2"/>
      <c r="H135" s="2"/>
      <c r="I135" s="27"/>
      <c r="J135" s="2"/>
      <c r="K135" s="2"/>
      <c r="L135" s="279"/>
      <c r="M135" s="276"/>
      <c r="N135" s="274"/>
      <c r="O135" s="6"/>
      <c r="P135" s="6"/>
      <c r="Q135" s="6"/>
      <c r="R135" s="183"/>
      <c r="S135" s="6"/>
      <c r="T135" s="6"/>
      <c r="U135" s="274"/>
      <c r="V135" s="274"/>
      <c r="W135" s="274"/>
      <c r="X135" s="294"/>
      <c r="Y135" s="140"/>
      <c r="Z135" s="140"/>
      <c r="AA135" s="62"/>
      <c r="AB135" s="62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</row>
    <row r="136" spans="1:69" customFormat="1" ht="18.600000000000001" thickBot="1">
      <c r="A136" s="291"/>
      <c r="B136" s="272"/>
      <c r="C136" s="272"/>
      <c r="D136" s="274"/>
      <c r="E136" s="2"/>
      <c r="F136" s="2"/>
      <c r="G136" s="2"/>
      <c r="H136" s="2"/>
      <c r="I136" s="27"/>
      <c r="J136" s="2"/>
      <c r="K136" s="2"/>
      <c r="L136" s="279"/>
      <c r="M136" s="276"/>
      <c r="N136" s="274"/>
      <c r="O136" s="6"/>
      <c r="P136" s="6"/>
      <c r="Q136" s="6"/>
      <c r="R136" s="183"/>
      <c r="S136" s="6"/>
      <c r="T136" s="6"/>
      <c r="U136" s="274"/>
      <c r="V136" s="274"/>
      <c r="W136" s="274"/>
      <c r="X136" s="294"/>
      <c r="Y136" s="140"/>
      <c r="Z136" s="140"/>
      <c r="AA136" s="62"/>
      <c r="AB136" s="62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</row>
    <row r="137" spans="1:69" customFormat="1" ht="18.600000000000001" thickBot="1">
      <c r="A137" s="291"/>
      <c r="B137" s="272"/>
      <c r="C137" s="272"/>
      <c r="D137" s="274"/>
      <c r="E137" s="2"/>
      <c r="F137" s="2"/>
      <c r="G137" s="2"/>
      <c r="H137" s="2"/>
      <c r="I137" s="27"/>
      <c r="J137" s="2"/>
      <c r="K137" s="2"/>
      <c r="L137" s="279"/>
      <c r="M137" s="276"/>
      <c r="N137" s="274"/>
      <c r="O137" s="91"/>
      <c r="P137" s="91"/>
      <c r="Q137" s="155"/>
      <c r="R137" s="183"/>
      <c r="S137" s="91"/>
      <c r="T137" s="91"/>
      <c r="U137" s="274"/>
      <c r="V137" s="274"/>
      <c r="W137" s="274"/>
      <c r="X137" s="294"/>
      <c r="Y137" s="140"/>
      <c r="Z137" s="140"/>
      <c r="AA137" s="62"/>
      <c r="AB137" s="62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</row>
    <row r="138" spans="1:69" customFormat="1" ht="18.600000000000001" thickBot="1">
      <c r="A138" s="291"/>
      <c r="B138" s="272"/>
      <c r="C138" s="272"/>
      <c r="D138" s="274"/>
      <c r="E138" s="2"/>
      <c r="F138" s="2"/>
      <c r="G138" s="2"/>
      <c r="H138" s="2"/>
      <c r="I138" s="25"/>
      <c r="J138" s="2"/>
      <c r="K138" s="2"/>
      <c r="L138" s="279"/>
      <c r="M138" s="276"/>
      <c r="N138" s="274"/>
      <c r="O138" s="91"/>
      <c r="P138" s="91"/>
      <c r="Q138" s="155"/>
      <c r="R138" s="183"/>
      <c r="S138" s="91"/>
      <c r="T138" s="91"/>
      <c r="U138" s="274"/>
      <c r="V138" s="274"/>
      <c r="W138" s="274"/>
      <c r="X138" s="294"/>
      <c r="Y138" s="140"/>
      <c r="Z138" s="140"/>
      <c r="AA138" s="62"/>
      <c r="AB138" s="62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</row>
    <row r="139" spans="1:69" customFormat="1" ht="18.600000000000001" thickBot="1">
      <c r="A139" s="291"/>
      <c r="B139" s="272"/>
      <c r="C139" s="272"/>
      <c r="D139" s="274"/>
      <c r="E139" s="2"/>
      <c r="F139" s="2"/>
      <c r="G139" s="2"/>
      <c r="H139" s="5"/>
      <c r="I139" s="25"/>
      <c r="J139" s="2"/>
      <c r="K139" s="2"/>
      <c r="L139" s="279"/>
      <c r="M139" s="276"/>
      <c r="N139" s="274"/>
      <c r="O139" s="49"/>
      <c r="P139" s="49"/>
      <c r="Q139" s="155"/>
      <c r="R139" s="183"/>
      <c r="S139" s="49"/>
      <c r="T139" s="49"/>
      <c r="U139" s="274"/>
      <c r="V139" s="274"/>
      <c r="W139" s="274"/>
      <c r="X139" s="294"/>
      <c r="Y139" s="140"/>
      <c r="Z139" s="140"/>
      <c r="AA139" s="62"/>
      <c r="AB139" s="62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</row>
    <row r="140" spans="1:69" customFormat="1" ht="18.600000000000001" thickBot="1">
      <c r="A140" s="291"/>
      <c r="B140" s="272"/>
      <c r="C140" s="272"/>
      <c r="D140" s="274"/>
      <c r="E140" s="5"/>
      <c r="F140" s="5"/>
      <c r="G140" s="5"/>
      <c r="H140" s="34"/>
      <c r="I140" s="116"/>
      <c r="J140" s="34"/>
      <c r="K140" s="5"/>
      <c r="L140" s="279"/>
      <c r="M140" s="276"/>
      <c r="N140" s="274"/>
      <c r="O140" s="91"/>
      <c r="P140" s="91"/>
      <c r="Q140" s="155"/>
      <c r="R140" s="183"/>
      <c r="S140" s="91"/>
      <c r="T140" s="91"/>
      <c r="U140" s="274"/>
      <c r="V140" s="274"/>
      <c r="W140" s="274"/>
      <c r="X140" s="294"/>
      <c r="Y140" s="140"/>
      <c r="Z140" s="140"/>
      <c r="AA140" s="62"/>
      <c r="AB140" s="62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</row>
    <row r="141" spans="1:69" customFormat="1" ht="18.600000000000001" thickBot="1">
      <c r="A141" s="291"/>
      <c r="B141" s="272"/>
      <c r="C141" s="272"/>
      <c r="D141" s="274"/>
      <c r="E141" s="5"/>
      <c r="F141" s="34"/>
      <c r="G141" s="5"/>
      <c r="H141" s="34"/>
      <c r="I141" s="29"/>
      <c r="J141" s="34"/>
      <c r="K141" s="5"/>
      <c r="L141" s="279"/>
      <c r="M141" s="276"/>
      <c r="N141" s="274"/>
      <c r="O141" s="49"/>
      <c r="P141" s="49"/>
      <c r="Q141" s="155"/>
      <c r="R141" s="183"/>
      <c r="S141" s="49"/>
      <c r="T141" s="49"/>
      <c r="U141" s="274"/>
      <c r="V141" s="274"/>
      <c r="W141" s="274"/>
      <c r="X141" s="294"/>
      <c r="Y141" s="140"/>
      <c r="Z141" s="140"/>
      <c r="AA141" s="62"/>
      <c r="AB141" s="62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</row>
    <row r="142" spans="1:69" customFormat="1" ht="18.600000000000001" thickBot="1">
      <c r="A142" s="291"/>
      <c r="B142" s="272"/>
      <c r="C142" s="272"/>
      <c r="D142" s="274"/>
      <c r="E142" s="5"/>
      <c r="F142" s="34"/>
      <c r="G142" s="5"/>
      <c r="H142" s="34"/>
      <c r="I142" s="29"/>
      <c r="J142" s="34"/>
      <c r="K142" s="5"/>
      <c r="L142" s="279"/>
      <c r="M142" s="276"/>
      <c r="N142" s="274"/>
      <c r="O142" s="49"/>
      <c r="P142" s="49"/>
      <c r="Q142" s="155"/>
      <c r="R142" s="183"/>
      <c r="S142" s="49"/>
      <c r="T142" s="49"/>
      <c r="U142" s="274"/>
      <c r="V142" s="274"/>
      <c r="W142" s="274"/>
      <c r="X142" s="294"/>
      <c r="Y142" s="140"/>
      <c r="Z142" s="140"/>
      <c r="AA142" s="62"/>
      <c r="AB142" s="62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</row>
    <row r="143" spans="1:69" customFormat="1" ht="18.600000000000001" thickBot="1">
      <c r="A143" s="291"/>
      <c r="B143" s="273"/>
      <c r="C143" s="273"/>
      <c r="D143" s="274"/>
      <c r="E143" s="1"/>
      <c r="F143" s="1"/>
      <c r="G143" s="1"/>
      <c r="H143" s="1"/>
      <c r="I143" s="26"/>
      <c r="J143" s="1"/>
      <c r="K143" s="1"/>
      <c r="L143" s="280"/>
      <c r="M143" s="276"/>
      <c r="N143" s="274"/>
      <c r="O143" s="9"/>
      <c r="P143" s="9"/>
      <c r="Q143" s="9"/>
      <c r="R143" s="184"/>
      <c r="S143" s="9"/>
      <c r="T143" s="9"/>
      <c r="U143" s="275"/>
      <c r="V143" s="274"/>
      <c r="W143" s="275"/>
      <c r="X143" s="294"/>
      <c r="Y143" s="141"/>
      <c r="Z143" s="141"/>
      <c r="AA143" s="62"/>
      <c r="AB143" s="62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</row>
    <row r="144" spans="1:69" customFormat="1" ht="18">
      <c r="A144" s="291"/>
      <c r="B144" s="271" t="s">
        <v>34</v>
      </c>
      <c r="C144" s="271" t="s">
        <v>29</v>
      </c>
      <c r="D144" s="271" t="s">
        <v>36</v>
      </c>
      <c r="E144" s="5" t="s">
        <v>28</v>
      </c>
      <c r="F144" s="2" t="s">
        <v>37</v>
      </c>
      <c r="G144" s="2" t="s">
        <v>40</v>
      </c>
      <c r="H144" s="238" t="s">
        <v>121</v>
      </c>
      <c r="I144" s="27">
        <v>31.4</v>
      </c>
      <c r="J144" s="2" t="s">
        <v>122</v>
      </c>
      <c r="K144" s="2" t="s">
        <v>42</v>
      </c>
      <c r="L144" s="276">
        <f>SUM(I144:I158)</f>
        <v>193.79999999999998</v>
      </c>
      <c r="M144" s="276"/>
      <c r="N144" s="274"/>
      <c r="O144" s="6" t="s">
        <v>5</v>
      </c>
      <c r="P144" s="6" t="s">
        <v>43</v>
      </c>
      <c r="Q144" s="6">
        <v>2073</v>
      </c>
      <c r="R144" s="178">
        <v>30.62</v>
      </c>
      <c r="S144" s="6" t="s">
        <v>71</v>
      </c>
      <c r="T144" s="6" t="s">
        <v>42</v>
      </c>
      <c r="U144" s="282">
        <f>SUM(R144:R158)</f>
        <v>154.65</v>
      </c>
      <c r="V144" s="274"/>
      <c r="W144" s="285">
        <v>6300</v>
      </c>
      <c r="X144" s="294"/>
      <c r="Y144" s="142"/>
      <c r="Z144" s="266"/>
      <c r="AA144" s="62"/>
      <c r="AB144" s="62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</row>
    <row r="145" spans="1:69" customFormat="1" ht="18">
      <c r="A145" s="291"/>
      <c r="B145" s="272"/>
      <c r="C145" s="272"/>
      <c r="D145" s="274"/>
      <c r="E145" s="5" t="s">
        <v>3</v>
      </c>
      <c r="F145" s="2" t="s">
        <v>37</v>
      </c>
      <c r="G145" s="2" t="s">
        <v>39</v>
      </c>
      <c r="H145" s="5">
        <v>188</v>
      </c>
      <c r="I145" s="25">
        <v>4.55</v>
      </c>
      <c r="J145" s="2" t="s">
        <v>75</v>
      </c>
      <c r="K145" s="2" t="s">
        <v>42</v>
      </c>
      <c r="L145" s="276"/>
      <c r="M145" s="276"/>
      <c r="N145" s="274"/>
      <c r="O145" s="6" t="s">
        <v>5</v>
      </c>
      <c r="P145" s="6" t="s">
        <v>43</v>
      </c>
      <c r="Q145" s="6">
        <v>2074</v>
      </c>
      <c r="R145" s="178">
        <v>31.36</v>
      </c>
      <c r="S145" s="6" t="s">
        <v>71</v>
      </c>
      <c r="T145" s="6" t="s">
        <v>42</v>
      </c>
      <c r="U145" s="274"/>
      <c r="V145" s="274"/>
      <c r="W145" s="274"/>
      <c r="X145" s="294"/>
      <c r="Y145" s="144"/>
      <c r="Z145" s="267"/>
      <c r="AA145" s="62"/>
      <c r="AB145" s="62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</row>
    <row r="146" spans="1:69" customFormat="1" ht="18">
      <c r="A146" s="291"/>
      <c r="B146" s="272"/>
      <c r="C146" s="272"/>
      <c r="D146" s="274"/>
      <c r="E146" s="5" t="s">
        <v>28</v>
      </c>
      <c r="F146" s="2" t="s">
        <v>37</v>
      </c>
      <c r="G146" s="2" t="s">
        <v>40</v>
      </c>
      <c r="H146" s="238" t="s">
        <v>123</v>
      </c>
      <c r="I146" s="27">
        <v>31.9</v>
      </c>
      <c r="J146" s="5" t="s">
        <v>124</v>
      </c>
      <c r="K146" s="5" t="s">
        <v>42</v>
      </c>
      <c r="L146" s="276"/>
      <c r="M146" s="276"/>
      <c r="N146" s="274"/>
      <c r="O146" s="6" t="s">
        <v>5</v>
      </c>
      <c r="P146" s="6" t="s">
        <v>43</v>
      </c>
      <c r="Q146" s="6">
        <v>2075</v>
      </c>
      <c r="R146" s="178">
        <v>28.94</v>
      </c>
      <c r="S146" s="6" t="s">
        <v>71</v>
      </c>
      <c r="T146" s="6" t="s">
        <v>42</v>
      </c>
      <c r="U146" s="274"/>
      <c r="V146" s="274"/>
      <c r="W146" s="274"/>
      <c r="X146" s="294"/>
      <c r="Y146" s="140"/>
      <c r="Z146" s="142"/>
      <c r="AA146" s="62"/>
      <c r="AB146" s="62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</row>
    <row r="147" spans="1:69" customFormat="1" ht="18">
      <c r="A147" s="291"/>
      <c r="B147" s="272"/>
      <c r="C147" s="272"/>
      <c r="D147" s="274"/>
      <c r="E147" s="5" t="s">
        <v>28</v>
      </c>
      <c r="F147" s="2" t="s">
        <v>37</v>
      </c>
      <c r="G147" s="2" t="s">
        <v>40</v>
      </c>
      <c r="H147" s="249" t="s">
        <v>125</v>
      </c>
      <c r="I147" s="25">
        <v>32.15</v>
      </c>
      <c r="J147" s="5" t="s">
        <v>126</v>
      </c>
      <c r="K147" s="5" t="s">
        <v>42</v>
      </c>
      <c r="L147" s="276"/>
      <c r="M147" s="276"/>
      <c r="N147" s="274"/>
      <c r="O147" s="6" t="s">
        <v>5</v>
      </c>
      <c r="P147" s="6" t="s">
        <v>43</v>
      </c>
      <c r="Q147" s="6">
        <v>2076</v>
      </c>
      <c r="R147" s="178">
        <v>30.48</v>
      </c>
      <c r="S147" s="6" t="s">
        <v>71</v>
      </c>
      <c r="T147" s="6" t="s">
        <v>42</v>
      </c>
      <c r="U147" s="274"/>
      <c r="V147" s="274"/>
      <c r="W147" s="274"/>
      <c r="X147" s="294"/>
      <c r="Y147" s="140"/>
      <c r="Z147" s="140"/>
      <c r="AA147" s="62"/>
      <c r="AB147" s="62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</row>
    <row r="148" spans="1:69" customFormat="1" ht="18.600000000000001" thickBot="1">
      <c r="A148" s="291"/>
      <c r="B148" s="272"/>
      <c r="C148" s="272"/>
      <c r="D148" s="274"/>
      <c r="E148" s="5" t="s">
        <v>28</v>
      </c>
      <c r="F148" s="2" t="s">
        <v>37</v>
      </c>
      <c r="G148" s="2" t="s">
        <v>40</v>
      </c>
      <c r="H148" s="248" t="s">
        <v>128</v>
      </c>
      <c r="I148" s="25">
        <v>45.2</v>
      </c>
      <c r="J148" s="5" t="s">
        <v>127</v>
      </c>
      <c r="K148" s="5" t="s">
        <v>42</v>
      </c>
      <c r="L148" s="276"/>
      <c r="M148" s="276"/>
      <c r="N148" s="274"/>
      <c r="O148" s="6" t="s">
        <v>5</v>
      </c>
      <c r="P148" s="6" t="s">
        <v>43</v>
      </c>
      <c r="Q148" s="6">
        <v>2077</v>
      </c>
      <c r="R148" s="178">
        <v>33.25</v>
      </c>
      <c r="S148" s="6" t="s">
        <v>71</v>
      </c>
      <c r="T148" s="6" t="s">
        <v>42</v>
      </c>
      <c r="U148" s="274"/>
      <c r="V148" s="274"/>
      <c r="W148" s="274"/>
      <c r="X148" s="294"/>
      <c r="Y148" s="140"/>
      <c r="Z148" s="140"/>
      <c r="AA148" s="62"/>
      <c r="AB148" s="62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</row>
    <row r="149" spans="1:69" customFormat="1" ht="18.600000000000001" thickBot="1">
      <c r="A149" s="291"/>
      <c r="B149" s="272"/>
      <c r="C149" s="272"/>
      <c r="D149" s="274"/>
      <c r="E149" s="5" t="s">
        <v>28</v>
      </c>
      <c r="F149" s="2" t="s">
        <v>37</v>
      </c>
      <c r="G149" s="2" t="s">
        <v>40</v>
      </c>
      <c r="H149" s="249" t="s">
        <v>129</v>
      </c>
      <c r="I149" s="25">
        <v>48.6</v>
      </c>
      <c r="J149" s="5" t="s">
        <v>130</v>
      </c>
      <c r="K149" s="5" t="s">
        <v>42</v>
      </c>
      <c r="L149" s="276"/>
      <c r="M149" s="276"/>
      <c r="N149" s="274"/>
      <c r="O149" s="7"/>
      <c r="P149" s="7"/>
      <c r="Q149" s="7"/>
      <c r="R149" s="185"/>
      <c r="S149" s="7"/>
      <c r="T149" s="7"/>
      <c r="U149" s="274"/>
      <c r="V149" s="274"/>
      <c r="W149" s="274"/>
      <c r="X149" s="294"/>
      <c r="Y149" s="140"/>
      <c r="Z149" s="140"/>
      <c r="AA149" s="62"/>
      <c r="AB149" s="62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</row>
    <row r="150" spans="1:69" customFormat="1" ht="18.600000000000001" thickBot="1">
      <c r="A150" s="291"/>
      <c r="B150" s="272"/>
      <c r="C150" s="272"/>
      <c r="D150" s="274"/>
      <c r="E150" s="2"/>
      <c r="F150" s="2"/>
      <c r="G150" s="2"/>
      <c r="H150" s="5"/>
      <c r="I150" s="27"/>
      <c r="J150" s="2"/>
      <c r="K150" s="2"/>
      <c r="L150" s="276"/>
      <c r="M150" s="276"/>
      <c r="N150" s="274"/>
      <c r="O150" s="7"/>
      <c r="P150" s="7"/>
      <c r="Q150" s="7"/>
      <c r="R150" s="185"/>
      <c r="S150" s="7"/>
      <c r="T150" s="7"/>
      <c r="U150" s="274"/>
      <c r="V150" s="274"/>
      <c r="W150" s="274"/>
      <c r="X150" s="294"/>
      <c r="Y150" s="140"/>
      <c r="Z150" s="140"/>
      <c r="AA150" s="62"/>
      <c r="AB150" s="62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</row>
    <row r="151" spans="1:69" customFormat="1" ht="18.600000000000001" thickBot="1">
      <c r="A151" s="291"/>
      <c r="B151" s="272"/>
      <c r="C151" s="272"/>
      <c r="D151" s="274"/>
      <c r="E151" s="2"/>
      <c r="F151" s="2"/>
      <c r="G151" s="2"/>
      <c r="H151" s="5"/>
      <c r="I151" s="27"/>
      <c r="J151" s="2"/>
      <c r="K151" s="2"/>
      <c r="L151" s="276"/>
      <c r="M151" s="276"/>
      <c r="N151" s="274"/>
      <c r="O151" s="7"/>
      <c r="P151" s="7"/>
      <c r="Q151" s="7"/>
      <c r="R151" s="185"/>
      <c r="S151" s="7"/>
      <c r="T151" s="7"/>
      <c r="U151" s="274"/>
      <c r="V151" s="274"/>
      <c r="W151" s="274"/>
      <c r="X151" s="294"/>
      <c r="Y151" s="140"/>
      <c r="Z151" s="140"/>
      <c r="AA151" s="62"/>
      <c r="AB151" s="62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</row>
    <row r="152" spans="1:69" customFormat="1" ht="18.600000000000001" thickBot="1">
      <c r="A152" s="291"/>
      <c r="B152" s="272"/>
      <c r="C152" s="272"/>
      <c r="D152" s="274"/>
      <c r="E152" s="2"/>
      <c r="F152" s="2"/>
      <c r="G152" s="2"/>
      <c r="H152" s="2"/>
      <c r="I152" s="27"/>
      <c r="J152" s="2"/>
      <c r="K152" s="2"/>
      <c r="L152" s="276"/>
      <c r="M152" s="276"/>
      <c r="N152" s="274"/>
      <c r="O152" s="6"/>
      <c r="P152" s="6"/>
      <c r="Q152" s="6"/>
      <c r="R152" s="178"/>
      <c r="S152" s="6"/>
      <c r="T152" s="6"/>
      <c r="U152" s="274"/>
      <c r="V152" s="274"/>
      <c r="W152" s="274"/>
      <c r="X152" s="294"/>
      <c r="Y152" s="140"/>
      <c r="Z152" s="140"/>
      <c r="AA152" s="62"/>
      <c r="AB152" s="62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</row>
    <row r="153" spans="1:69" customFormat="1" ht="18.600000000000001" thickBot="1">
      <c r="A153" s="291"/>
      <c r="B153" s="272"/>
      <c r="C153" s="272"/>
      <c r="D153" s="274"/>
      <c r="E153" s="2"/>
      <c r="F153" s="2"/>
      <c r="G153" s="2"/>
      <c r="H153" s="2"/>
      <c r="I153" s="27"/>
      <c r="J153" s="2"/>
      <c r="K153" s="2"/>
      <c r="L153" s="276"/>
      <c r="M153" s="276"/>
      <c r="N153" s="274"/>
      <c r="O153" s="6"/>
      <c r="P153" s="6"/>
      <c r="Q153" s="6"/>
      <c r="R153" s="178"/>
      <c r="S153" s="6"/>
      <c r="T153" s="6"/>
      <c r="U153" s="274"/>
      <c r="V153" s="274"/>
      <c r="W153" s="274"/>
      <c r="X153" s="294"/>
      <c r="Y153" s="140"/>
      <c r="Z153" s="140"/>
      <c r="AA153" s="62"/>
      <c r="AB153" s="62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</row>
    <row r="154" spans="1:69" customFormat="1" ht="18.600000000000001" thickBot="1">
      <c r="A154" s="291"/>
      <c r="B154" s="272"/>
      <c r="C154" s="272"/>
      <c r="D154" s="274"/>
      <c r="E154" s="2"/>
      <c r="F154" s="2"/>
      <c r="G154" s="2"/>
      <c r="H154" s="2"/>
      <c r="I154" s="27"/>
      <c r="J154" s="2"/>
      <c r="K154" s="2"/>
      <c r="L154" s="276"/>
      <c r="M154" s="276"/>
      <c r="N154" s="274"/>
      <c r="O154" s="6"/>
      <c r="P154" s="6"/>
      <c r="Q154" s="6"/>
      <c r="R154" s="178"/>
      <c r="S154" s="6"/>
      <c r="T154" s="6"/>
      <c r="U154" s="274"/>
      <c r="V154" s="274"/>
      <c r="W154" s="274"/>
      <c r="X154" s="294"/>
      <c r="Y154" s="140"/>
      <c r="Z154" s="140"/>
      <c r="AA154" s="62"/>
      <c r="AB154" s="62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</row>
    <row r="155" spans="1:69" customFormat="1" ht="18.600000000000001" thickBot="1">
      <c r="A155" s="291"/>
      <c r="B155" s="272"/>
      <c r="C155" s="272"/>
      <c r="D155" s="274"/>
      <c r="E155" s="2"/>
      <c r="F155" s="2"/>
      <c r="G155" s="2"/>
      <c r="H155" s="2"/>
      <c r="I155" s="27"/>
      <c r="J155" s="2"/>
      <c r="K155" s="2"/>
      <c r="L155" s="276"/>
      <c r="M155" s="276"/>
      <c r="N155" s="274"/>
      <c r="O155" s="6"/>
      <c r="P155" s="6"/>
      <c r="Q155" s="6"/>
      <c r="R155" s="178"/>
      <c r="S155" s="6"/>
      <c r="T155" s="6"/>
      <c r="U155" s="274"/>
      <c r="V155" s="274"/>
      <c r="W155" s="274"/>
      <c r="X155" s="294"/>
      <c r="Y155" s="140"/>
      <c r="Z155" s="140"/>
      <c r="AA155" s="62"/>
      <c r="AB155" s="62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</row>
    <row r="156" spans="1:69" customFormat="1" ht="18.600000000000001" thickBot="1">
      <c r="A156" s="291"/>
      <c r="B156" s="272"/>
      <c r="C156" s="272"/>
      <c r="D156" s="274"/>
      <c r="E156" s="2"/>
      <c r="F156" s="2"/>
      <c r="G156" s="2"/>
      <c r="H156" s="2"/>
      <c r="I156" s="27"/>
      <c r="J156" s="2"/>
      <c r="K156" s="2"/>
      <c r="L156" s="276"/>
      <c r="M156" s="276"/>
      <c r="N156" s="274"/>
      <c r="O156" s="6"/>
      <c r="P156" s="6"/>
      <c r="Q156" s="6"/>
      <c r="R156" s="178"/>
      <c r="S156" s="6"/>
      <c r="T156" s="6"/>
      <c r="U156" s="274"/>
      <c r="V156" s="274"/>
      <c r="W156" s="274"/>
      <c r="X156" s="294"/>
      <c r="Y156" s="140"/>
      <c r="Z156" s="140"/>
      <c r="AA156" s="62"/>
      <c r="AB156" s="62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</row>
    <row r="157" spans="1:69" customFormat="1" ht="18.600000000000001" thickBot="1">
      <c r="A157" s="291"/>
      <c r="B157" s="272"/>
      <c r="C157" s="272"/>
      <c r="D157" s="274"/>
      <c r="E157" s="5"/>
      <c r="F157" s="5"/>
      <c r="G157" s="5"/>
      <c r="H157" s="5"/>
      <c r="I157" s="25"/>
      <c r="J157" s="5"/>
      <c r="K157" s="5"/>
      <c r="L157" s="276"/>
      <c r="M157" s="276"/>
      <c r="N157" s="274"/>
      <c r="O157" s="6"/>
      <c r="P157" s="6"/>
      <c r="Q157" s="6"/>
      <c r="R157" s="178"/>
      <c r="S157" s="6"/>
      <c r="T157" s="6"/>
      <c r="U157" s="274"/>
      <c r="V157" s="274"/>
      <c r="W157" s="274"/>
      <c r="X157" s="294"/>
      <c r="Y157" s="140"/>
      <c r="Z157" s="140"/>
      <c r="AA157" s="62"/>
      <c r="AB157" s="62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</row>
    <row r="158" spans="1:69" customFormat="1" ht="18.600000000000001" thickBot="1">
      <c r="A158" s="291"/>
      <c r="B158" s="272"/>
      <c r="C158" s="273"/>
      <c r="D158" s="274"/>
      <c r="E158" s="1"/>
      <c r="F158" s="5"/>
      <c r="G158" s="5"/>
      <c r="H158" s="5"/>
      <c r="I158" s="25"/>
      <c r="J158" s="5"/>
      <c r="K158" s="1"/>
      <c r="L158" s="277"/>
      <c r="M158" s="277"/>
      <c r="N158" s="274"/>
      <c r="O158" s="9"/>
      <c r="P158" s="9"/>
      <c r="Q158" s="9"/>
      <c r="R158" s="184"/>
      <c r="S158" s="9"/>
      <c r="T158" s="9"/>
      <c r="U158" s="275"/>
      <c r="V158" s="274"/>
      <c r="W158" s="274"/>
      <c r="X158" s="294"/>
      <c r="Y158" s="141"/>
      <c r="Z158" s="141"/>
      <c r="AA158" s="62"/>
      <c r="AB158" s="62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</row>
    <row r="159" spans="1:69" customFormat="1" ht="18">
      <c r="A159" s="290">
        <v>6</v>
      </c>
      <c r="B159" s="271" t="s">
        <v>33</v>
      </c>
      <c r="C159" s="271" t="s">
        <v>30</v>
      </c>
      <c r="D159" s="271" t="s">
        <v>67</v>
      </c>
      <c r="E159" s="2" t="s">
        <v>4</v>
      </c>
      <c r="F159" s="3" t="s">
        <v>37</v>
      </c>
      <c r="G159" s="3" t="s">
        <v>39</v>
      </c>
      <c r="H159" s="121">
        <v>1684</v>
      </c>
      <c r="I159" s="132">
        <v>10.65</v>
      </c>
      <c r="J159" s="3" t="s">
        <v>75</v>
      </c>
      <c r="K159" s="111" t="s">
        <v>42</v>
      </c>
      <c r="L159" s="278">
        <f>SUM(I159:I173)</f>
        <v>19</v>
      </c>
      <c r="M159" s="278">
        <f>L174+L159</f>
        <v>27.9</v>
      </c>
      <c r="N159" s="281">
        <f>N129+M159-V159</f>
        <v>1079.8500000000001</v>
      </c>
      <c r="O159" s="6" t="s">
        <v>5</v>
      </c>
      <c r="P159" s="6" t="s">
        <v>43</v>
      </c>
      <c r="Q159" s="6">
        <v>2078</v>
      </c>
      <c r="R159" s="178">
        <v>30.96</v>
      </c>
      <c r="S159" s="6" t="s">
        <v>131</v>
      </c>
      <c r="T159" s="6" t="s">
        <v>42</v>
      </c>
      <c r="U159" s="283">
        <f>SUM(R159:R173)</f>
        <v>149.91</v>
      </c>
      <c r="V159" s="282">
        <f>U174+U159</f>
        <v>295.99</v>
      </c>
      <c r="W159" s="284">
        <v>6300</v>
      </c>
      <c r="X159" s="293">
        <f>(W159+W174)*18</f>
        <v>241200</v>
      </c>
      <c r="Y159" s="146"/>
      <c r="Z159" s="142"/>
      <c r="AA159" s="62"/>
      <c r="AB159" s="62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</row>
    <row r="160" spans="1:69" customFormat="1" ht="18">
      <c r="A160" s="297"/>
      <c r="B160" s="272"/>
      <c r="C160" s="272"/>
      <c r="D160" s="272"/>
      <c r="E160" s="5" t="s">
        <v>57</v>
      </c>
      <c r="F160" s="2" t="s">
        <v>37</v>
      </c>
      <c r="G160" s="2" t="s">
        <v>39</v>
      </c>
      <c r="H160" s="5">
        <v>906</v>
      </c>
      <c r="I160" s="25">
        <v>8.35</v>
      </c>
      <c r="J160" s="5" t="s">
        <v>75</v>
      </c>
      <c r="K160" s="5" t="s">
        <v>42</v>
      </c>
      <c r="L160" s="279"/>
      <c r="M160" s="276"/>
      <c r="N160" s="296"/>
      <c r="O160" s="6" t="s">
        <v>5</v>
      </c>
      <c r="P160" s="6" t="s">
        <v>43</v>
      </c>
      <c r="Q160" s="6">
        <v>2079</v>
      </c>
      <c r="R160" s="178">
        <v>31.62</v>
      </c>
      <c r="S160" s="6" t="s">
        <v>71</v>
      </c>
      <c r="T160" s="6" t="s">
        <v>42</v>
      </c>
      <c r="U160" s="283"/>
      <c r="V160" s="283"/>
      <c r="W160" s="285"/>
      <c r="X160" s="294"/>
      <c r="Y160" s="144"/>
      <c r="Z160" s="140"/>
      <c r="AA160" s="62"/>
      <c r="AB160" s="62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</row>
    <row r="161" spans="1:69" customFormat="1" ht="18">
      <c r="A161" s="297"/>
      <c r="B161" s="272"/>
      <c r="C161" s="272"/>
      <c r="D161" s="272"/>
      <c r="E161" s="5"/>
      <c r="F161" s="2"/>
      <c r="G161" s="2"/>
      <c r="H161" s="5"/>
      <c r="I161" s="25"/>
      <c r="J161" s="5"/>
      <c r="K161" s="5"/>
      <c r="L161" s="279"/>
      <c r="M161" s="276"/>
      <c r="N161" s="296"/>
      <c r="O161" s="6" t="s">
        <v>5</v>
      </c>
      <c r="P161" s="6" t="s">
        <v>43</v>
      </c>
      <c r="Q161" s="6">
        <v>2080</v>
      </c>
      <c r="R161" s="178">
        <v>29.6</v>
      </c>
      <c r="S161" s="6" t="s">
        <v>71</v>
      </c>
      <c r="T161" s="6" t="s">
        <v>42</v>
      </c>
      <c r="U161" s="283"/>
      <c r="V161" s="283"/>
      <c r="W161" s="285"/>
      <c r="X161" s="294"/>
      <c r="Y161" s="140"/>
      <c r="Z161" s="140"/>
      <c r="AA161" s="62"/>
      <c r="AB161" s="62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</row>
    <row r="162" spans="1:69" customFormat="1" ht="18">
      <c r="A162" s="297"/>
      <c r="B162" s="272"/>
      <c r="C162" s="272"/>
      <c r="D162" s="272"/>
      <c r="E162" s="5"/>
      <c r="F162" s="2"/>
      <c r="G162" s="2"/>
      <c r="H162" s="5"/>
      <c r="I162" s="25"/>
      <c r="J162" s="5"/>
      <c r="K162" s="5"/>
      <c r="L162" s="279"/>
      <c r="M162" s="276"/>
      <c r="N162" s="296"/>
      <c r="O162" s="6" t="s">
        <v>5</v>
      </c>
      <c r="P162" s="6" t="s">
        <v>43</v>
      </c>
      <c r="Q162" s="6">
        <v>2081</v>
      </c>
      <c r="R162" s="178">
        <v>28.88</v>
      </c>
      <c r="S162" s="6" t="s">
        <v>71</v>
      </c>
      <c r="T162" s="6" t="s">
        <v>42</v>
      </c>
      <c r="U162" s="283"/>
      <c r="V162" s="283"/>
      <c r="W162" s="285"/>
      <c r="X162" s="294"/>
      <c r="Y162" s="140"/>
      <c r="Z162" s="140"/>
      <c r="AA162" s="62"/>
      <c r="AB162" s="62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</row>
    <row r="163" spans="1:69" customFormat="1" ht="18">
      <c r="A163" s="297"/>
      <c r="B163" s="272"/>
      <c r="C163" s="272"/>
      <c r="D163" s="272"/>
      <c r="E163" s="5"/>
      <c r="F163" s="2"/>
      <c r="G163" s="2"/>
      <c r="H163" s="5"/>
      <c r="I163" s="25"/>
      <c r="J163" s="5"/>
      <c r="K163" s="5"/>
      <c r="L163" s="279"/>
      <c r="M163" s="276"/>
      <c r="N163" s="296"/>
      <c r="O163" s="6" t="s">
        <v>5</v>
      </c>
      <c r="P163" s="6" t="s">
        <v>43</v>
      </c>
      <c r="Q163" s="6">
        <v>2082</v>
      </c>
      <c r="R163" s="178">
        <v>28.85</v>
      </c>
      <c r="S163" s="6" t="s">
        <v>71</v>
      </c>
      <c r="T163" s="6" t="s">
        <v>42</v>
      </c>
      <c r="U163" s="283"/>
      <c r="V163" s="283"/>
      <c r="W163" s="285"/>
      <c r="X163" s="294"/>
      <c r="Y163" s="140"/>
      <c r="Z163" s="140"/>
      <c r="AA163" s="62"/>
      <c r="AB163" s="62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</row>
    <row r="164" spans="1:69" customFormat="1" ht="18">
      <c r="A164" s="297"/>
      <c r="B164" s="272"/>
      <c r="C164" s="272"/>
      <c r="D164" s="272"/>
      <c r="E164" s="2"/>
      <c r="F164" s="2"/>
      <c r="G164" s="2"/>
      <c r="H164" s="5"/>
      <c r="I164" s="25"/>
      <c r="J164" s="2"/>
      <c r="K164" s="2"/>
      <c r="L164" s="279"/>
      <c r="M164" s="276"/>
      <c r="N164" s="296"/>
      <c r="O164" s="7"/>
      <c r="P164" s="7"/>
      <c r="Q164" s="7"/>
      <c r="R164" s="185"/>
      <c r="S164" s="7"/>
      <c r="T164" s="7"/>
      <c r="U164" s="283"/>
      <c r="V164" s="283"/>
      <c r="W164" s="285"/>
      <c r="X164" s="294"/>
      <c r="Y164" s="140"/>
      <c r="Z164" s="140"/>
      <c r="AA164" s="62"/>
      <c r="AB164" s="62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</row>
    <row r="165" spans="1:69" customFormat="1" ht="18.600000000000001" thickBot="1">
      <c r="A165" s="291"/>
      <c r="B165" s="272"/>
      <c r="C165" s="272"/>
      <c r="D165" s="274"/>
      <c r="E165" s="2"/>
      <c r="F165" s="2"/>
      <c r="G165" s="2"/>
      <c r="H165" s="5"/>
      <c r="I165" s="25"/>
      <c r="J165" s="2"/>
      <c r="K165" s="2"/>
      <c r="L165" s="279"/>
      <c r="M165" s="276"/>
      <c r="N165" s="274"/>
      <c r="O165" s="7"/>
      <c r="P165" s="7"/>
      <c r="Q165" s="7"/>
      <c r="R165" s="178"/>
      <c r="S165" s="7"/>
      <c r="T165" s="7"/>
      <c r="U165" s="274"/>
      <c r="V165" s="274"/>
      <c r="W165" s="274"/>
      <c r="X165" s="294"/>
      <c r="Y165" s="140"/>
      <c r="Z165" s="140"/>
      <c r="AA165" s="62"/>
      <c r="AB165" s="62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</row>
    <row r="166" spans="1:69" customFormat="1" ht="18.600000000000001" thickBot="1">
      <c r="A166" s="291"/>
      <c r="B166" s="272"/>
      <c r="C166" s="272"/>
      <c r="D166" s="274"/>
      <c r="E166" s="2"/>
      <c r="F166" s="2"/>
      <c r="G166" s="2"/>
      <c r="H166" s="5"/>
      <c r="I166" s="25"/>
      <c r="J166" s="2"/>
      <c r="K166" s="2"/>
      <c r="L166" s="279"/>
      <c r="M166" s="276"/>
      <c r="N166" s="274"/>
      <c r="O166" s="7"/>
      <c r="P166" s="7"/>
      <c r="Q166" s="7"/>
      <c r="R166" s="178"/>
      <c r="S166" s="7"/>
      <c r="T166" s="7"/>
      <c r="U166" s="274"/>
      <c r="V166" s="274"/>
      <c r="W166" s="274"/>
      <c r="X166" s="294"/>
      <c r="Y166" s="140"/>
      <c r="Z166" s="140"/>
      <c r="AA166" s="62"/>
      <c r="AB166" s="62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</row>
    <row r="167" spans="1:69" customFormat="1" ht="18.600000000000001" thickBot="1">
      <c r="A167" s="291"/>
      <c r="B167" s="272"/>
      <c r="C167" s="272"/>
      <c r="D167" s="274"/>
      <c r="E167" s="2"/>
      <c r="F167" s="2"/>
      <c r="G167" s="2"/>
      <c r="H167" s="5"/>
      <c r="I167" s="25"/>
      <c r="J167" s="2"/>
      <c r="K167" s="2"/>
      <c r="L167" s="279"/>
      <c r="M167" s="276"/>
      <c r="N167" s="274"/>
      <c r="O167" s="6"/>
      <c r="P167" s="6"/>
      <c r="Q167" s="6"/>
      <c r="R167" s="178"/>
      <c r="S167" s="6"/>
      <c r="T167" s="6"/>
      <c r="U167" s="274"/>
      <c r="V167" s="274"/>
      <c r="W167" s="274"/>
      <c r="X167" s="294"/>
      <c r="Y167" s="140"/>
      <c r="Z167" s="140"/>
      <c r="AA167" s="62"/>
      <c r="AB167" s="62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</row>
    <row r="168" spans="1:69" customFormat="1" ht="18.600000000000001" thickBot="1">
      <c r="A168" s="291"/>
      <c r="B168" s="272"/>
      <c r="C168" s="272"/>
      <c r="D168" s="274"/>
      <c r="E168" s="2"/>
      <c r="F168" s="2"/>
      <c r="G168" s="2"/>
      <c r="H168" s="5"/>
      <c r="I168" s="25"/>
      <c r="J168" s="2"/>
      <c r="K168" s="2"/>
      <c r="L168" s="279"/>
      <c r="M168" s="276"/>
      <c r="N168" s="274"/>
      <c r="O168" s="6"/>
      <c r="P168" s="6"/>
      <c r="Q168" s="6"/>
      <c r="R168" s="178"/>
      <c r="S168" s="6"/>
      <c r="T168" s="6"/>
      <c r="U168" s="274"/>
      <c r="V168" s="274"/>
      <c r="W168" s="274"/>
      <c r="X168" s="294"/>
      <c r="Y168" s="140"/>
      <c r="Z168" s="140"/>
      <c r="AA168" s="62"/>
      <c r="AB168" s="62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</row>
    <row r="169" spans="1:69" customFormat="1" ht="18.600000000000001" thickBot="1">
      <c r="A169" s="291"/>
      <c r="B169" s="272"/>
      <c r="C169" s="272"/>
      <c r="D169" s="274"/>
      <c r="E169" s="2"/>
      <c r="F169" s="2"/>
      <c r="G169" s="2"/>
      <c r="H169" s="5"/>
      <c r="I169" s="25"/>
      <c r="J169" s="2"/>
      <c r="K169" s="2"/>
      <c r="L169" s="279"/>
      <c r="M169" s="276"/>
      <c r="N169" s="274"/>
      <c r="O169" s="50"/>
      <c r="P169" s="50"/>
      <c r="Q169" s="155"/>
      <c r="R169" s="183"/>
      <c r="S169" s="50"/>
      <c r="T169" s="50"/>
      <c r="U169" s="274"/>
      <c r="V169" s="274"/>
      <c r="W169" s="274"/>
      <c r="X169" s="294"/>
      <c r="Y169" s="140"/>
      <c r="Z169" s="140"/>
      <c r="AA169" s="62"/>
      <c r="AB169" s="62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</row>
    <row r="170" spans="1:69" customFormat="1" ht="18.600000000000001" thickBot="1">
      <c r="A170" s="291"/>
      <c r="B170" s="272"/>
      <c r="C170" s="272"/>
      <c r="D170" s="274"/>
      <c r="E170" s="5"/>
      <c r="F170" s="2"/>
      <c r="G170" s="2"/>
      <c r="H170" s="34"/>
      <c r="I170" s="29"/>
      <c r="J170" s="5"/>
      <c r="K170" s="5"/>
      <c r="L170" s="279"/>
      <c r="M170" s="276"/>
      <c r="N170" s="274"/>
      <c r="O170" s="50"/>
      <c r="P170" s="50"/>
      <c r="Q170" s="155"/>
      <c r="R170" s="183"/>
      <c r="S170" s="50"/>
      <c r="T170" s="50"/>
      <c r="U170" s="274"/>
      <c r="V170" s="274"/>
      <c r="W170" s="274"/>
      <c r="X170" s="294"/>
      <c r="Y170" s="140"/>
      <c r="Z170" s="140"/>
      <c r="AA170" s="62"/>
      <c r="AB170" s="62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</row>
    <row r="171" spans="1:69" customFormat="1" ht="18.600000000000001" thickBot="1">
      <c r="A171" s="291"/>
      <c r="B171" s="272"/>
      <c r="C171" s="272"/>
      <c r="D171" s="274"/>
      <c r="E171" s="5"/>
      <c r="F171" s="2"/>
      <c r="G171" s="2"/>
      <c r="H171" s="34"/>
      <c r="I171" s="29"/>
      <c r="J171" s="5"/>
      <c r="K171" s="5"/>
      <c r="L171" s="279"/>
      <c r="M171" s="276"/>
      <c r="N171" s="274"/>
      <c r="O171" s="50"/>
      <c r="P171" s="50"/>
      <c r="Q171" s="155"/>
      <c r="R171" s="183"/>
      <c r="S171" s="50"/>
      <c r="T171" s="50"/>
      <c r="U171" s="274"/>
      <c r="V171" s="274"/>
      <c r="W171" s="274"/>
      <c r="X171" s="294"/>
      <c r="Y171" s="140"/>
      <c r="Z171" s="140"/>
      <c r="AA171" s="62"/>
      <c r="AB171" s="62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</row>
    <row r="172" spans="1:69" customFormat="1" ht="18.600000000000001" thickBot="1">
      <c r="A172" s="291"/>
      <c r="B172" s="272"/>
      <c r="C172" s="272"/>
      <c r="D172" s="274"/>
      <c r="E172" s="5"/>
      <c r="F172" s="2"/>
      <c r="G172" s="2"/>
      <c r="H172" s="34"/>
      <c r="I172" s="29"/>
      <c r="J172" s="5"/>
      <c r="K172" s="5"/>
      <c r="L172" s="279"/>
      <c r="M172" s="276"/>
      <c r="N172" s="274"/>
      <c r="O172" s="50"/>
      <c r="P172" s="50"/>
      <c r="Q172" s="155"/>
      <c r="R172" s="183"/>
      <c r="S172" s="50"/>
      <c r="T172" s="50"/>
      <c r="U172" s="274"/>
      <c r="V172" s="274"/>
      <c r="W172" s="274"/>
      <c r="X172" s="294"/>
      <c r="Y172" s="140"/>
      <c r="Z172" s="140"/>
      <c r="AA172" s="62"/>
      <c r="AB172" s="62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</row>
    <row r="173" spans="1:69" customFormat="1" ht="18.600000000000001" thickBot="1">
      <c r="A173" s="291"/>
      <c r="B173" s="273"/>
      <c r="C173" s="273"/>
      <c r="D173" s="275"/>
      <c r="E173" s="1"/>
      <c r="F173" s="1"/>
      <c r="G173" s="1"/>
      <c r="H173" s="1"/>
      <c r="I173" s="26"/>
      <c r="J173" s="1"/>
      <c r="K173" s="1"/>
      <c r="L173" s="280"/>
      <c r="M173" s="276"/>
      <c r="N173" s="274"/>
      <c r="O173" s="9"/>
      <c r="P173" s="9"/>
      <c r="Q173" s="9"/>
      <c r="R173" s="184"/>
      <c r="S173" s="9"/>
      <c r="T173" s="9"/>
      <c r="U173" s="275"/>
      <c r="V173" s="274"/>
      <c r="W173" s="275"/>
      <c r="X173" s="294"/>
      <c r="Y173" s="141"/>
      <c r="Z173" s="141"/>
      <c r="AA173" s="62"/>
      <c r="AB173" s="62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</row>
    <row r="174" spans="1:69" customFormat="1" ht="18">
      <c r="A174" s="291"/>
      <c r="B174" s="271" t="s">
        <v>34</v>
      </c>
      <c r="C174" s="271" t="s">
        <v>32</v>
      </c>
      <c r="D174" s="271" t="s">
        <v>35</v>
      </c>
      <c r="E174" s="2" t="s">
        <v>3</v>
      </c>
      <c r="F174" s="2" t="s">
        <v>37</v>
      </c>
      <c r="G174" s="2" t="s">
        <v>39</v>
      </c>
      <c r="H174" s="2">
        <v>189</v>
      </c>
      <c r="I174" s="27">
        <v>4.45</v>
      </c>
      <c r="J174" s="2" t="s">
        <v>119</v>
      </c>
      <c r="K174" s="2" t="s">
        <v>42</v>
      </c>
      <c r="L174" s="276">
        <f>SUM(I174:I188)</f>
        <v>8.9</v>
      </c>
      <c r="M174" s="276"/>
      <c r="N174" s="274"/>
      <c r="O174" s="6" t="s">
        <v>5</v>
      </c>
      <c r="P174" s="6" t="s">
        <v>43</v>
      </c>
      <c r="Q174" s="6">
        <v>2083</v>
      </c>
      <c r="R174" s="178">
        <v>31.48</v>
      </c>
      <c r="S174" s="6" t="s">
        <v>71</v>
      </c>
      <c r="T174" s="6" t="s">
        <v>42</v>
      </c>
      <c r="U174" s="282">
        <f>SUM(R174:R188)</f>
        <v>146.08000000000001</v>
      </c>
      <c r="V174" s="274"/>
      <c r="W174" s="285">
        <v>7100</v>
      </c>
      <c r="X174" s="294"/>
      <c r="Y174" s="145"/>
      <c r="Z174" s="142"/>
      <c r="AA174" s="62"/>
      <c r="AB174" s="62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</row>
    <row r="175" spans="1:69" customFormat="1" ht="18">
      <c r="A175" s="291"/>
      <c r="B175" s="272"/>
      <c r="C175" s="272"/>
      <c r="D175" s="274"/>
      <c r="E175" s="2" t="s">
        <v>4</v>
      </c>
      <c r="F175" s="2" t="s">
        <v>37</v>
      </c>
      <c r="G175" s="2" t="s">
        <v>39</v>
      </c>
      <c r="H175" s="2">
        <v>1685</v>
      </c>
      <c r="I175" s="27">
        <v>4.45</v>
      </c>
      <c r="J175" s="2" t="s">
        <v>119</v>
      </c>
      <c r="K175" s="2" t="s">
        <v>42</v>
      </c>
      <c r="L175" s="276"/>
      <c r="M175" s="276"/>
      <c r="N175" s="274"/>
      <c r="O175" s="6" t="s">
        <v>5</v>
      </c>
      <c r="P175" s="6" t="s">
        <v>43</v>
      </c>
      <c r="Q175" s="6">
        <v>2084</v>
      </c>
      <c r="R175" s="178">
        <v>27.46</v>
      </c>
      <c r="S175" s="6" t="s">
        <v>71</v>
      </c>
      <c r="T175" s="6" t="s">
        <v>42</v>
      </c>
      <c r="U175" s="274"/>
      <c r="V175" s="274"/>
      <c r="W175" s="274"/>
      <c r="X175" s="294"/>
      <c r="Y175" s="140"/>
      <c r="Z175" s="140"/>
      <c r="AA175" s="62"/>
      <c r="AB175" s="62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</row>
    <row r="176" spans="1:69" customFormat="1" ht="18">
      <c r="A176" s="291"/>
      <c r="B176" s="272"/>
      <c r="C176" s="272"/>
      <c r="D176" s="274"/>
      <c r="E176" s="2"/>
      <c r="F176" s="2"/>
      <c r="G176" s="2"/>
      <c r="H176" s="2"/>
      <c r="I176" s="27"/>
      <c r="J176" s="2"/>
      <c r="K176" s="2"/>
      <c r="L176" s="276"/>
      <c r="M176" s="276"/>
      <c r="N176" s="274"/>
      <c r="O176" s="6" t="s">
        <v>5</v>
      </c>
      <c r="P176" s="6" t="s">
        <v>43</v>
      </c>
      <c r="Q176" s="6">
        <v>2085</v>
      </c>
      <c r="R176" s="178">
        <v>30.48</v>
      </c>
      <c r="S176" s="6" t="s">
        <v>71</v>
      </c>
      <c r="T176" s="6" t="s">
        <v>42</v>
      </c>
      <c r="U176" s="274"/>
      <c r="V176" s="274"/>
      <c r="W176" s="274"/>
      <c r="X176" s="294"/>
      <c r="Y176" s="140"/>
      <c r="Z176" s="140"/>
      <c r="AA176" s="62"/>
      <c r="AB176" s="62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</row>
    <row r="177" spans="1:69" customFormat="1" ht="18">
      <c r="A177" s="291"/>
      <c r="B177" s="272"/>
      <c r="C177" s="272"/>
      <c r="D177" s="274"/>
      <c r="E177" s="2"/>
      <c r="F177" s="2"/>
      <c r="G177" s="2"/>
      <c r="H177" s="2"/>
      <c r="I177" s="27"/>
      <c r="J177" s="2"/>
      <c r="K177" s="2"/>
      <c r="L177" s="276"/>
      <c r="M177" s="276"/>
      <c r="N177" s="274"/>
      <c r="O177" s="6" t="s">
        <v>5</v>
      </c>
      <c r="P177" s="6" t="s">
        <v>43</v>
      </c>
      <c r="Q177" s="6">
        <v>2086</v>
      </c>
      <c r="R177" s="178">
        <v>26.56</v>
      </c>
      <c r="S177" s="6" t="s">
        <v>71</v>
      </c>
      <c r="T177" s="6" t="s">
        <v>42</v>
      </c>
      <c r="U177" s="274"/>
      <c r="V177" s="274"/>
      <c r="W177" s="274"/>
      <c r="X177" s="294"/>
      <c r="Y177" s="140"/>
      <c r="Z177" s="140"/>
      <c r="AA177" s="62"/>
      <c r="AB177" s="62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</row>
    <row r="178" spans="1:69" customFormat="1" ht="18">
      <c r="A178" s="291"/>
      <c r="B178" s="272"/>
      <c r="C178" s="272"/>
      <c r="D178" s="274"/>
      <c r="E178" s="2"/>
      <c r="F178" s="2"/>
      <c r="G178" s="2"/>
      <c r="H178" s="2"/>
      <c r="I178" s="27"/>
      <c r="J178" s="2"/>
      <c r="K178" s="2"/>
      <c r="L178" s="276"/>
      <c r="M178" s="276"/>
      <c r="N178" s="274"/>
      <c r="O178" s="6" t="s">
        <v>5</v>
      </c>
      <c r="P178" s="6" t="s">
        <v>43</v>
      </c>
      <c r="Q178" s="6">
        <v>2087</v>
      </c>
      <c r="R178" s="178">
        <v>30.1</v>
      </c>
      <c r="S178" s="6" t="s">
        <v>71</v>
      </c>
      <c r="T178" s="6" t="s">
        <v>42</v>
      </c>
      <c r="U178" s="274"/>
      <c r="V178" s="274"/>
      <c r="W178" s="274"/>
      <c r="X178" s="294"/>
      <c r="Y178" s="140"/>
      <c r="Z178" s="140"/>
      <c r="AA178" s="62"/>
      <c r="AB178" s="62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</row>
    <row r="179" spans="1:69" customFormat="1" ht="18.600000000000001" thickBot="1">
      <c r="A179" s="291"/>
      <c r="B179" s="272"/>
      <c r="C179" s="272"/>
      <c r="D179" s="274"/>
      <c r="E179" s="5"/>
      <c r="F179" s="2"/>
      <c r="G179" s="2"/>
      <c r="H179" s="5"/>
      <c r="I179" s="25"/>
      <c r="J179" s="5"/>
      <c r="K179" s="5"/>
      <c r="L179" s="276"/>
      <c r="M179" s="276"/>
      <c r="N179" s="274"/>
      <c r="O179" s="7"/>
      <c r="P179" s="7"/>
      <c r="Q179" s="7"/>
      <c r="R179" s="178"/>
      <c r="S179" s="7"/>
      <c r="T179" s="7"/>
      <c r="U179" s="274"/>
      <c r="V179" s="274"/>
      <c r="W179" s="274"/>
      <c r="X179" s="294"/>
      <c r="Y179" s="140"/>
      <c r="Z179" s="140"/>
      <c r="AA179" s="62"/>
      <c r="AB179" s="62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</row>
    <row r="180" spans="1:69" customFormat="1" ht="18.600000000000001" thickBot="1">
      <c r="A180" s="291"/>
      <c r="B180" s="272"/>
      <c r="C180" s="272"/>
      <c r="D180" s="274"/>
      <c r="E180" s="5"/>
      <c r="F180" s="2"/>
      <c r="G180" s="2"/>
      <c r="H180" s="5"/>
      <c r="I180" s="25"/>
      <c r="J180" s="5"/>
      <c r="K180" s="5"/>
      <c r="L180" s="276"/>
      <c r="M180" s="276"/>
      <c r="N180" s="274"/>
      <c r="O180" s="7"/>
      <c r="P180" s="7"/>
      <c r="Q180" s="6"/>
      <c r="R180" s="178"/>
      <c r="S180" s="7"/>
      <c r="T180" s="7"/>
      <c r="U180" s="274"/>
      <c r="V180" s="274"/>
      <c r="W180" s="274"/>
      <c r="X180" s="294"/>
      <c r="Y180" s="140"/>
      <c r="Z180" s="140"/>
      <c r="AA180" s="62"/>
      <c r="AB180" s="62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</row>
    <row r="181" spans="1:69" customFormat="1" ht="18.600000000000001" thickBot="1">
      <c r="A181" s="291"/>
      <c r="B181" s="272"/>
      <c r="C181" s="272"/>
      <c r="D181" s="274"/>
      <c r="E181" s="5"/>
      <c r="F181" s="2"/>
      <c r="G181" s="2"/>
      <c r="H181" s="5"/>
      <c r="I181" s="25"/>
      <c r="J181" s="5"/>
      <c r="K181" s="5"/>
      <c r="L181" s="276"/>
      <c r="M181" s="276"/>
      <c r="N181" s="274"/>
      <c r="O181" s="7"/>
      <c r="P181" s="7"/>
      <c r="Q181" s="6"/>
      <c r="R181" s="178"/>
      <c r="S181" s="7"/>
      <c r="T181" s="7"/>
      <c r="U181" s="274"/>
      <c r="V181" s="274"/>
      <c r="W181" s="274"/>
      <c r="X181" s="294"/>
      <c r="Y181" s="140"/>
      <c r="Z181" s="140"/>
      <c r="AA181" s="62"/>
      <c r="AB181" s="62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</row>
    <row r="182" spans="1:69" customFormat="1" ht="18.600000000000001" thickBot="1">
      <c r="A182" s="291"/>
      <c r="B182" s="272"/>
      <c r="C182" s="272"/>
      <c r="D182" s="274"/>
      <c r="E182" s="5"/>
      <c r="F182" s="2"/>
      <c r="G182" s="2"/>
      <c r="H182" s="5"/>
      <c r="I182" s="25"/>
      <c r="J182" s="5"/>
      <c r="K182" s="5"/>
      <c r="L182" s="276"/>
      <c r="M182" s="276"/>
      <c r="N182" s="274"/>
      <c r="O182" s="7"/>
      <c r="P182" s="7"/>
      <c r="Q182" s="6"/>
      <c r="R182" s="178"/>
      <c r="S182" s="7"/>
      <c r="T182" s="7"/>
      <c r="U182" s="274"/>
      <c r="V182" s="274"/>
      <c r="W182" s="274"/>
      <c r="X182" s="294"/>
      <c r="Y182" s="140"/>
      <c r="Z182" s="140"/>
      <c r="AA182" s="62"/>
      <c r="AB182" s="62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</row>
    <row r="183" spans="1:69" customFormat="1" ht="18.600000000000001" thickBot="1">
      <c r="A183" s="291"/>
      <c r="B183" s="272"/>
      <c r="C183" s="272"/>
      <c r="D183" s="274"/>
      <c r="E183" s="5"/>
      <c r="F183" s="2"/>
      <c r="G183" s="2"/>
      <c r="H183" s="5"/>
      <c r="I183" s="25"/>
      <c r="J183" s="5"/>
      <c r="K183" s="5"/>
      <c r="L183" s="276"/>
      <c r="M183" s="276"/>
      <c r="N183" s="274"/>
      <c r="O183" s="7"/>
      <c r="P183" s="7"/>
      <c r="Q183" s="6"/>
      <c r="R183" s="178"/>
      <c r="S183" s="7"/>
      <c r="T183" s="7"/>
      <c r="U183" s="274"/>
      <c r="V183" s="274"/>
      <c r="W183" s="274"/>
      <c r="X183" s="294"/>
      <c r="Y183" s="140"/>
      <c r="Z183" s="140"/>
      <c r="AA183" s="62"/>
      <c r="AB183" s="62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</row>
    <row r="184" spans="1:69" customFormat="1" ht="18.600000000000001" thickBot="1">
      <c r="A184" s="291"/>
      <c r="B184" s="272"/>
      <c r="C184" s="272"/>
      <c r="D184" s="274"/>
      <c r="E184" s="5"/>
      <c r="F184" s="2"/>
      <c r="G184" s="2"/>
      <c r="H184" s="5"/>
      <c r="I184" s="25"/>
      <c r="J184" s="5"/>
      <c r="K184" s="5"/>
      <c r="L184" s="276"/>
      <c r="M184" s="276"/>
      <c r="N184" s="274"/>
      <c r="O184" s="7"/>
      <c r="P184" s="7"/>
      <c r="Q184" s="6"/>
      <c r="R184" s="178"/>
      <c r="S184" s="7"/>
      <c r="T184" s="7"/>
      <c r="U184" s="274"/>
      <c r="V184" s="274"/>
      <c r="W184" s="274"/>
      <c r="X184" s="294"/>
      <c r="Y184" s="140"/>
      <c r="Z184" s="140"/>
      <c r="AA184" s="62"/>
      <c r="AB184" s="62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</row>
    <row r="185" spans="1:69" customFormat="1" ht="18.600000000000001" thickBot="1">
      <c r="A185" s="291"/>
      <c r="B185" s="272"/>
      <c r="C185" s="272"/>
      <c r="D185" s="274"/>
      <c r="E185" s="5"/>
      <c r="F185" s="2"/>
      <c r="G185" s="2"/>
      <c r="H185" s="5"/>
      <c r="I185" s="25"/>
      <c r="J185" s="5"/>
      <c r="K185" s="5"/>
      <c r="L185" s="276"/>
      <c r="M185" s="276"/>
      <c r="N185" s="274"/>
      <c r="O185" s="7"/>
      <c r="P185" s="7"/>
      <c r="Q185" s="6"/>
      <c r="R185" s="178"/>
      <c r="S185" s="7"/>
      <c r="T185" s="7"/>
      <c r="U185" s="274"/>
      <c r="V185" s="274"/>
      <c r="W185" s="274"/>
      <c r="X185" s="294"/>
      <c r="Y185" s="140"/>
      <c r="Z185" s="140"/>
      <c r="AA185" s="62"/>
      <c r="AB185" s="62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</row>
    <row r="186" spans="1:69" customFormat="1" ht="18.600000000000001" thickBot="1">
      <c r="A186" s="291"/>
      <c r="B186" s="272"/>
      <c r="C186" s="272"/>
      <c r="D186" s="274"/>
      <c r="E186" s="2"/>
      <c r="F186" s="2"/>
      <c r="G186" s="2"/>
      <c r="H186" s="5"/>
      <c r="I186" s="25"/>
      <c r="J186" s="2"/>
      <c r="K186" s="2"/>
      <c r="L186" s="276"/>
      <c r="M186" s="276"/>
      <c r="N186" s="274"/>
      <c r="O186" s="7"/>
      <c r="P186" s="7"/>
      <c r="Q186" s="6"/>
      <c r="R186" s="178"/>
      <c r="S186" s="7"/>
      <c r="T186" s="7"/>
      <c r="U186" s="274"/>
      <c r="V186" s="274"/>
      <c r="W186" s="274"/>
      <c r="X186" s="294"/>
      <c r="Y186" s="140"/>
      <c r="Z186" s="140"/>
      <c r="AA186" s="62"/>
      <c r="AB186" s="62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</row>
    <row r="187" spans="1:69" customFormat="1" ht="18.600000000000001" thickBot="1">
      <c r="A187" s="291"/>
      <c r="B187" s="272"/>
      <c r="C187" s="272"/>
      <c r="D187" s="274"/>
      <c r="E187" s="2"/>
      <c r="F187" s="2"/>
      <c r="G187" s="2"/>
      <c r="H187" s="5"/>
      <c r="I187" s="25"/>
      <c r="J187" s="2"/>
      <c r="K187" s="2"/>
      <c r="L187" s="276"/>
      <c r="M187" s="276"/>
      <c r="N187" s="274"/>
      <c r="O187" s="7"/>
      <c r="P187" s="7"/>
      <c r="Q187" s="6"/>
      <c r="R187" s="178"/>
      <c r="S187" s="7"/>
      <c r="T187" s="7"/>
      <c r="U187" s="274"/>
      <c r="V187" s="274"/>
      <c r="W187" s="274"/>
      <c r="X187" s="294"/>
      <c r="Y187" s="140"/>
      <c r="Z187" s="140"/>
      <c r="AA187" s="62"/>
      <c r="AB187" s="62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</row>
    <row r="188" spans="1:69" customFormat="1" ht="18.600000000000001" thickBot="1">
      <c r="A188" s="291"/>
      <c r="B188" s="272"/>
      <c r="C188" s="273"/>
      <c r="D188" s="274"/>
      <c r="E188" s="130"/>
      <c r="F188" s="2"/>
      <c r="G188" s="2"/>
      <c r="H188" s="5"/>
      <c r="I188" s="25"/>
      <c r="J188" s="2"/>
      <c r="K188" s="2"/>
      <c r="L188" s="277"/>
      <c r="M188" s="277"/>
      <c r="N188" s="274"/>
      <c r="O188" s="104"/>
      <c r="P188" s="103"/>
      <c r="Q188" s="155"/>
      <c r="R188" s="183"/>
      <c r="S188" s="104"/>
      <c r="T188" s="6"/>
      <c r="U188" s="275"/>
      <c r="V188" s="274"/>
      <c r="W188" s="274"/>
      <c r="X188" s="294"/>
      <c r="Y188" s="141"/>
      <c r="Z188" s="141"/>
      <c r="AA188" s="62"/>
      <c r="AB188" s="62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</row>
    <row r="189" spans="1:69" customFormat="1" ht="18">
      <c r="A189" s="290">
        <v>7</v>
      </c>
      <c r="B189" s="271" t="s">
        <v>33</v>
      </c>
      <c r="C189" s="271" t="s">
        <v>29</v>
      </c>
      <c r="D189" s="271" t="s">
        <v>36</v>
      </c>
      <c r="E189" s="3" t="s">
        <v>57</v>
      </c>
      <c r="F189" s="3" t="s">
        <v>37</v>
      </c>
      <c r="G189" s="3" t="s">
        <v>39</v>
      </c>
      <c r="H189" s="3">
        <v>909</v>
      </c>
      <c r="I189" s="28">
        <v>6.85</v>
      </c>
      <c r="J189" s="3" t="s">
        <v>75</v>
      </c>
      <c r="K189" s="3" t="s">
        <v>42</v>
      </c>
      <c r="L189" s="278">
        <f>SUM(I189:I203)</f>
        <v>6.85</v>
      </c>
      <c r="M189" s="278">
        <f>L204+L189</f>
        <v>102.55</v>
      </c>
      <c r="N189" s="281">
        <f>N159+M189-V189</f>
        <v>917.61000000000013</v>
      </c>
      <c r="O189" s="8" t="s">
        <v>5</v>
      </c>
      <c r="P189" s="8" t="s">
        <v>43</v>
      </c>
      <c r="Q189" s="8">
        <v>2088</v>
      </c>
      <c r="R189" s="187">
        <v>29.64</v>
      </c>
      <c r="S189" s="8" t="s">
        <v>71</v>
      </c>
      <c r="T189" s="8" t="s">
        <v>42</v>
      </c>
      <c r="U189" s="282">
        <f>SUM(R189:R203)</f>
        <v>145.74</v>
      </c>
      <c r="V189" s="282">
        <f>U204+U189</f>
        <v>264.79000000000002</v>
      </c>
      <c r="W189" s="284">
        <v>7100</v>
      </c>
      <c r="X189" s="293">
        <f>(W189+W204)*18</f>
        <v>255600</v>
      </c>
      <c r="Y189" s="135"/>
      <c r="Z189" s="228"/>
      <c r="AA189" s="62"/>
      <c r="AB189" s="62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</row>
    <row r="190" spans="1:69" customFormat="1" ht="18">
      <c r="A190" s="297"/>
      <c r="B190" s="272"/>
      <c r="C190" s="272"/>
      <c r="D190" s="272"/>
      <c r="E190" s="5"/>
      <c r="F190" s="2"/>
      <c r="G190" s="2"/>
      <c r="H190" s="5"/>
      <c r="I190" s="27"/>
      <c r="J190" s="2"/>
      <c r="K190" s="2"/>
      <c r="L190" s="279"/>
      <c r="M190" s="276"/>
      <c r="N190" s="296"/>
      <c r="O190" s="6" t="s">
        <v>5</v>
      </c>
      <c r="P190" s="6" t="s">
        <v>43</v>
      </c>
      <c r="Q190" s="6">
        <v>2089</v>
      </c>
      <c r="R190" s="178">
        <v>30.04</v>
      </c>
      <c r="S190" s="6" t="s">
        <v>71</v>
      </c>
      <c r="T190" s="6" t="s">
        <v>42</v>
      </c>
      <c r="U190" s="283"/>
      <c r="V190" s="283"/>
      <c r="W190" s="285"/>
      <c r="X190" s="294"/>
      <c r="Y190" s="140"/>
      <c r="Z190" s="140"/>
      <c r="AA190" s="62"/>
      <c r="AB190" s="62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</row>
    <row r="191" spans="1:69" customFormat="1" ht="18">
      <c r="A191" s="297"/>
      <c r="B191" s="272"/>
      <c r="C191" s="272"/>
      <c r="D191" s="272"/>
      <c r="E191" s="2"/>
      <c r="F191" s="2"/>
      <c r="G191" s="2"/>
      <c r="H191" s="2"/>
      <c r="I191" s="27"/>
      <c r="J191" s="5"/>
      <c r="K191" s="5"/>
      <c r="L191" s="279"/>
      <c r="M191" s="276"/>
      <c r="N191" s="296"/>
      <c r="O191" s="6" t="s">
        <v>5</v>
      </c>
      <c r="P191" s="6" t="s">
        <v>43</v>
      </c>
      <c r="Q191" s="6">
        <v>2090</v>
      </c>
      <c r="R191" s="178">
        <v>29.75</v>
      </c>
      <c r="S191" s="6" t="s">
        <v>71</v>
      </c>
      <c r="T191" s="6" t="s">
        <v>42</v>
      </c>
      <c r="U191" s="283"/>
      <c r="V191" s="283"/>
      <c r="W191" s="285"/>
      <c r="X191" s="294"/>
      <c r="Y191" s="140"/>
      <c r="Z191" s="140"/>
      <c r="AA191" s="62"/>
      <c r="AB191" s="62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</row>
    <row r="192" spans="1:69" customFormat="1" ht="18">
      <c r="A192" s="297"/>
      <c r="B192" s="272"/>
      <c r="C192" s="272"/>
      <c r="D192" s="272"/>
      <c r="E192" s="5"/>
      <c r="F192" s="2"/>
      <c r="G192" s="2"/>
      <c r="H192" s="2"/>
      <c r="I192" s="25"/>
      <c r="J192" s="5"/>
      <c r="K192" s="5"/>
      <c r="L192" s="279"/>
      <c r="M192" s="276"/>
      <c r="N192" s="296"/>
      <c r="O192" s="6" t="s">
        <v>5</v>
      </c>
      <c r="P192" s="6" t="s">
        <v>43</v>
      </c>
      <c r="Q192" s="6">
        <v>2091</v>
      </c>
      <c r="R192" s="178">
        <v>30.56</v>
      </c>
      <c r="S192" s="6" t="s">
        <v>71</v>
      </c>
      <c r="T192" s="6" t="s">
        <v>42</v>
      </c>
      <c r="U192" s="283"/>
      <c r="V192" s="283"/>
      <c r="W192" s="285"/>
      <c r="X192" s="294"/>
      <c r="Y192" s="140"/>
      <c r="Z192" s="140"/>
      <c r="AA192" s="62"/>
      <c r="AB192" s="62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</row>
    <row r="193" spans="1:69" customFormat="1" ht="18">
      <c r="A193" s="297"/>
      <c r="B193" s="272"/>
      <c r="C193" s="272"/>
      <c r="D193" s="272"/>
      <c r="E193" s="5"/>
      <c r="F193" s="2"/>
      <c r="G193" s="2"/>
      <c r="H193" s="2"/>
      <c r="I193" s="25"/>
      <c r="J193" s="5"/>
      <c r="K193" s="5"/>
      <c r="L193" s="279"/>
      <c r="M193" s="276"/>
      <c r="N193" s="296"/>
      <c r="O193" s="6" t="s">
        <v>5</v>
      </c>
      <c r="P193" s="6" t="s">
        <v>43</v>
      </c>
      <c r="Q193" s="6">
        <v>2092</v>
      </c>
      <c r="R193" s="178">
        <v>25.75</v>
      </c>
      <c r="S193" s="6" t="s">
        <v>71</v>
      </c>
      <c r="T193" s="6" t="s">
        <v>42</v>
      </c>
      <c r="U193" s="283"/>
      <c r="V193" s="283"/>
      <c r="W193" s="285"/>
      <c r="X193" s="294"/>
      <c r="Y193" s="140"/>
      <c r="Z193" s="140"/>
      <c r="AA193" s="62"/>
      <c r="AB193" s="62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</row>
    <row r="194" spans="1:69" customFormat="1" ht="18">
      <c r="A194" s="297"/>
      <c r="B194" s="272"/>
      <c r="C194" s="272"/>
      <c r="D194" s="272"/>
      <c r="E194" s="5"/>
      <c r="F194" s="2"/>
      <c r="G194" s="2"/>
      <c r="H194" s="2"/>
      <c r="I194" s="25"/>
      <c r="J194" s="5"/>
      <c r="K194" s="5"/>
      <c r="L194" s="279"/>
      <c r="M194" s="276"/>
      <c r="N194" s="296"/>
      <c r="O194" s="6"/>
      <c r="P194" s="6"/>
      <c r="Q194" s="6"/>
      <c r="R194" s="178"/>
      <c r="S194" s="6"/>
      <c r="T194" s="6"/>
      <c r="U194" s="283"/>
      <c r="V194" s="283"/>
      <c r="W194" s="285"/>
      <c r="X194" s="294"/>
      <c r="Y194" s="140"/>
      <c r="Z194" s="140"/>
      <c r="AA194" s="62"/>
      <c r="AB194" s="62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</row>
    <row r="195" spans="1:69" customFormat="1" ht="18.600000000000001" thickBot="1">
      <c r="A195" s="297"/>
      <c r="B195" s="272"/>
      <c r="C195" s="272"/>
      <c r="D195" s="272"/>
      <c r="E195" s="2"/>
      <c r="F195" s="2"/>
      <c r="G195" s="2"/>
      <c r="H195" s="5"/>
      <c r="I195" s="25"/>
      <c r="J195" s="2"/>
      <c r="K195" s="2"/>
      <c r="L195" s="279"/>
      <c r="M195" s="276"/>
      <c r="N195" s="296"/>
      <c r="O195" s="7"/>
      <c r="P195" s="7"/>
      <c r="Q195" s="7"/>
      <c r="R195" s="185"/>
      <c r="S195" s="6"/>
      <c r="T195" s="6"/>
      <c r="U195" s="283"/>
      <c r="V195" s="283"/>
      <c r="W195" s="285"/>
      <c r="X195" s="294"/>
      <c r="Y195" s="140"/>
      <c r="Z195" s="140"/>
      <c r="AA195" s="62"/>
      <c r="AB195" s="62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</row>
    <row r="196" spans="1:69" customFormat="1" ht="18.600000000000001" thickBot="1">
      <c r="A196" s="297"/>
      <c r="B196" s="272"/>
      <c r="C196" s="272"/>
      <c r="D196" s="272"/>
      <c r="E196" s="2"/>
      <c r="F196" s="2"/>
      <c r="G196" s="2"/>
      <c r="H196" s="5"/>
      <c r="I196" s="25"/>
      <c r="J196" s="2"/>
      <c r="K196" s="2"/>
      <c r="L196" s="279"/>
      <c r="M196" s="276"/>
      <c r="N196" s="296"/>
      <c r="O196" s="7"/>
      <c r="P196" s="7"/>
      <c r="Q196" s="7"/>
      <c r="R196" s="185"/>
      <c r="S196" s="6"/>
      <c r="T196" s="7"/>
      <c r="U196" s="283"/>
      <c r="V196" s="283"/>
      <c r="W196" s="285"/>
      <c r="X196" s="294"/>
      <c r="Y196" s="140"/>
      <c r="Z196" s="140"/>
      <c r="AA196" s="62"/>
      <c r="AB196" s="62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</row>
    <row r="197" spans="1:69" customFormat="1" ht="18.600000000000001" thickBot="1">
      <c r="A197" s="297"/>
      <c r="B197" s="272"/>
      <c r="C197" s="272"/>
      <c r="D197" s="272"/>
      <c r="E197" s="2"/>
      <c r="F197" s="2"/>
      <c r="G197" s="2"/>
      <c r="H197" s="5"/>
      <c r="I197" s="25"/>
      <c r="J197" s="2"/>
      <c r="K197" s="2"/>
      <c r="L197" s="279"/>
      <c r="M197" s="276"/>
      <c r="N197" s="296"/>
      <c r="O197" s="7"/>
      <c r="P197" s="7"/>
      <c r="Q197" s="7"/>
      <c r="R197" s="185"/>
      <c r="S197" s="7"/>
      <c r="T197" s="7"/>
      <c r="U197" s="283"/>
      <c r="V197" s="283"/>
      <c r="W197" s="285"/>
      <c r="X197" s="294"/>
      <c r="Y197" s="140"/>
      <c r="Z197" s="140"/>
      <c r="AA197" s="62"/>
      <c r="AB197" s="62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</row>
    <row r="198" spans="1:69" customFormat="1" ht="18.600000000000001" thickBot="1">
      <c r="A198" s="297"/>
      <c r="B198" s="272"/>
      <c r="C198" s="272"/>
      <c r="D198" s="272"/>
      <c r="E198" s="2"/>
      <c r="F198" s="2"/>
      <c r="G198" s="2"/>
      <c r="H198" s="5"/>
      <c r="I198" s="25"/>
      <c r="J198" s="2"/>
      <c r="K198" s="2"/>
      <c r="L198" s="279"/>
      <c r="M198" s="276"/>
      <c r="N198" s="296"/>
      <c r="O198" s="7"/>
      <c r="P198" s="7"/>
      <c r="Q198" s="7"/>
      <c r="R198" s="185"/>
      <c r="S198" s="7"/>
      <c r="T198" s="7"/>
      <c r="U198" s="283"/>
      <c r="V198" s="283"/>
      <c r="W198" s="285"/>
      <c r="X198" s="294"/>
      <c r="Y198" s="140"/>
      <c r="Z198" s="140"/>
      <c r="AA198" s="62"/>
      <c r="AB198" s="62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</row>
    <row r="199" spans="1:69" customFormat="1" ht="18.600000000000001" thickBot="1">
      <c r="A199" s="297"/>
      <c r="B199" s="272"/>
      <c r="C199" s="272"/>
      <c r="D199" s="272"/>
      <c r="E199" s="2"/>
      <c r="F199" s="2"/>
      <c r="G199" s="2"/>
      <c r="H199" s="5"/>
      <c r="I199" s="25"/>
      <c r="J199" s="2"/>
      <c r="K199" s="2"/>
      <c r="L199" s="279"/>
      <c r="M199" s="276"/>
      <c r="N199" s="296"/>
      <c r="O199" s="7"/>
      <c r="P199" s="7"/>
      <c r="Q199" s="7"/>
      <c r="R199" s="185"/>
      <c r="S199" s="7"/>
      <c r="T199" s="7"/>
      <c r="U199" s="283"/>
      <c r="V199" s="283"/>
      <c r="W199" s="285"/>
      <c r="X199" s="294"/>
      <c r="Y199" s="140"/>
      <c r="Z199" s="140"/>
      <c r="AA199" s="62"/>
      <c r="AB199" s="62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</row>
    <row r="200" spans="1:69" customFormat="1" ht="18.600000000000001" thickBot="1">
      <c r="A200" s="297"/>
      <c r="B200" s="272"/>
      <c r="C200" s="272"/>
      <c r="D200" s="272"/>
      <c r="E200" s="5"/>
      <c r="F200" s="2"/>
      <c r="G200" s="2"/>
      <c r="H200" s="2"/>
      <c r="I200" s="27"/>
      <c r="J200" s="2"/>
      <c r="K200" s="2"/>
      <c r="L200" s="279"/>
      <c r="M200" s="276"/>
      <c r="N200" s="296"/>
      <c r="O200" s="7"/>
      <c r="P200" s="7"/>
      <c r="Q200" s="7"/>
      <c r="R200" s="185"/>
      <c r="S200" s="7"/>
      <c r="T200" s="7"/>
      <c r="U200" s="283"/>
      <c r="V200" s="283"/>
      <c r="W200" s="285"/>
      <c r="X200" s="294"/>
      <c r="Y200" s="140"/>
      <c r="Z200" s="140"/>
      <c r="AA200" s="62"/>
      <c r="AB200" s="62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</row>
    <row r="201" spans="1:69" customFormat="1" ht="18.600000000000001" thickBot="1">
      <c r="A201" s="297"/>
      <c r="B201" s="272"/>
      <c r="C201" s="272"/>
      <c r="D201" s="272"/>
      <c r="E201" s="5"/>
      <c r="F201" s="2"/>
      <c r="G201" s="2"/>
      <c r="H201" s="2"/>
      <c r="I201" s="27"/>
      <c r="J201" s="2"/>
      <c r="K201" s="2"/>
      <c r="L201" s="279"/>
      <c r="M201" s="276"/>
      <c r="N201" s="296"/>
      <c r="O201" s="7"/>
      <c r="P201" s="7"/>
      <c r="Q201" s="7"/>
      <c r="R201" s="185"/>
      <c r="S201" s="7"/>
      <c r="T201" s="7"/>
      <c r="U201" s="283"/>
      <c r="V201" s="283"/>
      <c r="W201" s="285"/>
      <c r="X201" s="294"/>
      <c r="Y201" s="140"/>
      <c r="Z201" s="140"/>
      <c r="AA201" s="62"/>
      <c r="AB201" s="62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</row>
    <row r="202" spans="1:69" customFormat="1" ht="18.600000000000001" thickBot="1">
      <c r="A202" s="291"/>
      <c r="B202" s="272"/>
      <c r="C202" s="272"/>
      <c r="D202" s="274"/>
      <c r="E202" s="5"/>
      <c r="F202" s="2"/>
      <c r="G202" s="2"/>
      <c r="H202" s="5"/>
      <c r="I202" s="25"/>
      <c r="J202" s="2"/>
      <c r="K202" s="5"/>
      <c r="L202" s="279"/>
      <c r="M202" s="276"/>
      <c r="N202" s="274"/>
      <c r="O202" s="6"/>
      <c r="P202" s="6"/>
      <c r="Q202" s="6"/>
      <c r="R202" s="178"/>
      <c r="S202" s="6"/>
      <c r="T202" s="6"/>
      <c r="U202" s="274"/>
      <c r="V202" s="283"/>
      <c r="W202" s="274"/>
      <c r="X202" s="294"/>
      <c r="Y202" s="140"/>
      <c r="Z202" s="140"/>
      <c r="AA202" s="62"/>
      <c r="AB202" s="62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</row>
    <row r="203" spans="1:69" customFormat="1" ht="18.600000000000001" thickBot="1">
      <c r="A203" s="291"/>
      <c r="B203" s="273"/>
      <c r="C203" s="273"/>
      <c r="D203" s="275"/>
      <c r="E203" s="1"/>
      <c r="F203" s="1"/>
      <c r="G203" s="1"/>
      <c r="H203" s="1"/>
      <c r="I203" s="26"/>
      <c r="J203" s="1"/>
      <c r="K203" s="1"/>
      <c r="L203" s="280"/>
      <c r="M203" s="276"/>
      <c r="N203" s="274"/>
      <c r="O203" s="9"/>
      <c r="P203" s="9"/>
      <c r="Q203" s="9"/>
      <c r="R203" s="184"/>
      <c r="S203" s="9"/>
      <c r="T203" s="9"/>
      <c r="U203" s="275"/>
      <c r="V203" s="283"/>
      <c r="W203" s="275"/>
      <c r="X203" s="294"/>
      <c r="Y203" s="141"/>
      <c r="Z203" s="141"/>
      <c r="AA203" s="62"/>
      <c r="AB203" s="62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</row>
    <row r="204" spans="1:69" customFormat="1" ht="18.600000000000001" thickBot="1">
      <c r="A204" s="291"/>
      <c r="B204" s="271" t="s">
        <v>34</v>
      </c>
      <c r="C204" s="271" t="s">
        <v>31</v>
      </c>
      <c r="D204" s="271" t="s">
        <v>64</v>
      </c>
      <c r="E204" s="5" t="s">
        <v>58</v>
      </c>
      <c r="F204" s="2" t="s">
        <v>37</v>
      </c>
      <c r="G204" s="2" t="s">
        <v>39</v>
      </c>
      <c r="H204" s="83">
        <v>84</v>
      </c>
      <c r="I204" s="27">
        <v>4</v>
      </c>
      <c r="J204" s="2" t="s">
        <v>89</v>
      </c>
      <c r="K204" s="2" t="s">
        <v>42</v>
      </c>
      <c r="L204" s="276">
        <f>SUM(I204:I218)</f>
        <v>95.7</v>
      </c>
      <c r="M204" s="276"/>
      <c r="N204" s="274"/>
      <c r="O204" s="8" t="s">
        <v>5</v>
      </c>
      <c r="P204" s="8" t="s">
        <v>43</v>
      </c>
      <c r="Q204" s="8">
        <v>2093</v>
      </c>
      <c r="R204" s="187">
        <v>29.55</v>
      </c>
      <c r="S204" s="8" t="s">
        <v>136</v>
      </c>
      <c r="T204" s="8" t="s">
        <v>42</v>
      </c>
      <c r="U204" s="283">
        <f>SUM(R204:R218)</f>
        <v>119.05</v>
      </c>
      <c r="V204" s="283"/>
      <c r="W204" s="284">
        <v>7100</v>
      </c>
      <c r="X204" s="294"/>
      <c r="Y204" s="145" t="s">
        <v>137</v>
      </c>
      <c r="Z204" s="135" t="s">
        <v>92</v>
      </c>
      <c r="AA204" s="62"/>
      <c r="AB204" s="62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</row>
    <row r="205" spans="1:69" customFormat="1" ht="18.600000000000001" thickBot="1">
      <c r="A205" s="291"/>
      <c r="B205" s="272"/>
      <c r="C205" s="272"/>
      <c r="D205" s="274"/>
      <c r="E205" s="250" t="s">
        <v>28</v>
      </c>
      <c r="F205" s="240" t="s">
        <v>37</v>
      </c>
      <c r="G205" s="240" t="s">
        <v>40</v>
      </c>
      <c r="H205" s="247" t="s">
        <v>132</v>
      </c>
      <c r="I205" s="241">
        <v>30.2</v>
      </c>
      <c r="J205" s="240" t="s">
        <v>122</v>
      </c>
      <c r="K205" s="240" t="s">
        <v>42</v>
      </c>
      <c r="L205" s="276"/>
      <c r="M205" s="276"/>
      <c r="N205" s="274"/>
      <c r="O205" s="6" t="s">
        <v>5</v>
      </c>
      <c r="P205" s="6" t="s">
        <v>43</v>
      </c>
      <c r="Q205" s="6">
        <v>2094</v>
      </c>
      <c r="R205" s="178">
        <v>30.05</v>
      </c>
      <c r="S205" s="8" t="s">
        <v>136</v>
      </c>
      <c r="T205" s="6" t="s">
        <v>42</v>
      </c>
      <c r="U205" s="274"/>
      <c r="V205" s="283"/>
      <c r="W205" s="274"/>
      <c r="X205" s="294"/>
      <c r="Y205" s="140"/>
      <c r="Z205" s="140"/>
      <c r="AA205" s="62"/>
      <c r="AB205" s="62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</row>
    <row r="206" spans="1:69" customFormat="1" ht="18.600000000000001" thickBot="1">
      <c r="A206" s="291"/>
      <c r="B206" s="272"/>
      <c r="C206" s="272"/>
      <c r="D206" s="274"/>
      <c r="E206" s="250" t="s">
        <v>28</v>
      </c>
      <c r="F206" s="240" t="s">
        <v>37</v>
      </c>
      <c r="G206" s="240" t="s">
        <v>40</v>
      </c>
      <c r="H206" s="247" t="s">
        <v>133</v>
      </c>
      <c r="I206" s="241">
        <v>29.8</v>
      </c>
      <c r="J206" s="240" t="s">
        <v>115</v>
      </c>
      <c r="K206" s="240" t="s">
        <v>42</v>
      </c>
      <c r="L206" s="276"/>
      <c r="M206" s="276"/>
      <c r="N206" s="274"/>
      <c r="O206" s="6" t="s">
        <v>5</v>
      </c>
      <c r="P206" s="6" t="s">
        <v>43</v>
      </c>
      <c r="Q206" s="6">
        <v>2095</v>
      </c>
      <c r="R206" s="178">
        <v>29.45</v>
      </c>
      <c r="S206" s="8" t="s">
        <v>136</v>
      </c>
      <c r="T206" s="6" t="s">
        <v>42</v>
      </c>
      <c r="U206" s="274"/>
      <c r="V206" s="283"/>
      <c r="W206" s="274"/>
      <c r="X206" s="294"/>
      <c r="Y206" s="140"/>
      <c r="Z206" s="140"/>
      <c r="AA206" s="62"/>
      <c r="AB206" s="62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</row>
    <row r="207" spans="1:69" customFormat="1" ht="18">
      <c r="A207" s="291"/>
      <c r="B207" s="272"/>
      <c r="C207" s="272"/>
      <c r="D207" s="274"/>
      <c r="E207" s="5" t="s">
        <v>4</v>
      </c>
      <c r="F207" s="2" t="s">
        <v>37</v>
      </c>
      <c r="G207" s="2" t="s">
        <v>39</v>
      </c>
      <c r="H207" s="83">
        <v>1686</v>
      </c>
      <c r="I207" s="27">
        <v>12.4</v>
      </c>
      <c r="J207" s="2" t="s">
        <v>119</v>
      </c>
      <c r="K207" s="2" t="s">
        <v>42</v>
      </c>
      <c r="L207" s="276"/>
      <c r="M207" s="276"/>
      <c r="N207" s="274"/>
      <c r="O207" s="6" t="s">
        <v>5</v>
      </c>
      <c r="P207" s="6" t="s">
        <v>43</v>
      </c>
      <c r="Q207" s="6">
        <v>2096</v>
      </c>
      <c r="R207" s="178">
        <v>30</v>
      </c>
      <c r="S207" s="8" t="s">
        <v>136</v>
      </c>
      <c r="T207" s="6" t="s">
        <v>42</v>
      </c>
      <c r="U207" s="274"/>
      <c r="V207" s="283"/>
      <c r="W207" s="274"/>
      <c r="X207" s="294"/>
      <c r="Y207" s="140"/>
      <c r="Z207" s="140"/>
      <c r="AA207" s="62"/>
      <c r="AB207" s="62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</row>
    <row r="208" spans="1:69" customFormat="1" ht="18">
      <c r="A208" s="291"/>
      <c r="B208" s="272"/>
      <c r="C208" s="272"/>
      <c r="D208" s="274"/>
      <c r="E208" s="249" t="s">
        <v>28</v>
      </c>
      <c r="F208" s="238" t="s">
        <v>37</v>
      </c>
      <c r="G208" s="238" t="s">
        <v>40</v>
      </c>
      <c r="H208" s="242" t="s">
        <v>135</v>
      </c>
      <c r="I208" s="239">
        <v>19.3</v>
      </c>
      <c r="J208" s="238" t="s">
        <v>134</v>
      </c>
      <c r="K208" s="238" t="s">
        <v>42</v>
      </c>
      <c r="L208" s="276"/>
      <c r="M208" s="276"/>
      <c r="N208" s="274"/>
      <c r="O208" s="6"/>
      <c r="P208" s="6"/>
      <c r="Q208" s="6"/>
      <c r="R208" s="178"/>
      <c r="S208" s="6"/>
      <c r="T208" s="6"/>
      <c r="U208" s="274"/>
      <c r="V208" s="283"/>
      <c r="W208" s="274"/>
      <c r="X208" s="294"/>
      <c r="Y208" s="140"/>
      <c r="Z208" s="140"/>
      <c r="AA208" s="62"/>
      <c r="AB208" s="62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</row>
    <row r="209" spans="1:69" customFormat="1" ht="18">
      <c r="A209" s="291"/>
      <c r="B209" s="272"/>
      <c r="C209" s="272"/>
      <c r="D209" s="274"/>
      <c r="E209" s="5"/>
      <c r="F209" s="2"/>
      <c r="G209" s="2"/>
      <c r="H209" s="83"/>
      <c r="I209" s="27"/>
      <c r="J209" s="2"/>
      <c r="K209" s="2"/>
      <c r="L209" s="276"/>
      <c r="M209" s="276"/>
      <c r="N209" s="274"/>
      <c r="O209" s="6"/>
      <c r="P209" s="6"/>
      <c r="Q209" s="6"/>
      <c r="R209" s="178"/>
      <c r="S209" s="6"/>
      <c r="T209" s="6"/>
      <c r="U209" s="274"/>
      <c r="V209" s="283"/>
      <c r="W209" s="274"/>
      <c r="X209" s="294"/>
      <c r="Y209" s="140"/>
      <c r="Z209" s="140"/>
      <c r="AA209" s="62"/>
      <c r="AB209" s="62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</row>
    <row r="210" spans="1:69" customFormat="1" ht="18.600000000000001" thickBot="1">
      <c r="A210" s="291"/>
      <c r="B210" s="272"/>
      <c r="C210" s="272"/>
      <c r="D210" s="274"/>
      <c r="E210" s="5"/>
      <c r="F210" s="2"/>
      <c r="G210" s="2"/>
      <c r="H210" s="83"/>
      <c r="I210" s="27"/>
      <c r="J210" s="2"/>
      <c r="K210" s="2"/>
      <c r="L210" s="276"/>
      <c r="M210" s="276"/>
      <c r="N210" s="274"/>
      <c r="O210" s="7"/>
      <c r="P210" s="7"/>
      <c r="Q210" s="7"/>
      <c r="R210" s="185"/>
      <c r="S210" s="7"/>
      <c r="T210" s="7"/>
      <c r="U210" s="274"/>
      <c r="V210" s="283"/>
      <c r="W210" s="274"/>
      <c r="X210" s="294"/>
      <c r="Y210" s="140"/>
      <c r="Z210" s="140"/>
      <c r="AA210" s="62"/>
      <c r="AB210" s="62"/>
      <c r="AC210" s="4"/>
      <c r="AD210" s="4" t="s">
        <v>55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</row>
    <row r="211" spans="1:69" customFormat="1" ht="18.600000000000001" thickBot="1">
      <c r="A211" s="291"/>
      <c r="B211" s="272"/>
      <c r="C211" s="272"/>
      <c r="D211" s="274"/>
      <c r="E211" s="5"/>
      <c r="F211" s="2"/>
      <c r="G211" s="2"/>
      <c r="H211" s="83"/>
      <c r="I211" s="27"/>
      <c r="J211" s="2"/>
      <c r="K211" s="2"/>
      <c r="L211" s="276"/>
      <c r="M211" s="276"/>
      <c r="N211" s="274"/>
      <c r="O211" s="7"/>
      <c r="P211" s="7"/>
      <c r="Q211" s="7"/>
      <c r="R211" s="185"/>
      <c r="S211" s="7"/>
      <c r="T211" s="7"/>
      <c r="U211" s="274"/>
      <c r="V211" s="283"/>
      <c r="W211" s="274"/>
      <c r="X211" s="294"/>
      <c r="Y211" s="140"/>
      <c r="Z211" s="140"/>
      <c r="AA211" s="62"/>
      <c r="AB211" s="62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</row>
    <row r="212" spans="1:69" customFormat="1" ht="18.600000000000001" thickBot="1">
      <c r="A212" s="291"/>
      <c r="B212" s="272"/>
      <c r="C212" s="272"/>
      <c r="D212" s="274"/>
      <c r="E212" s="5"/>
      <c r="F212" s="2"/>
      <c r="G212" s="2"/>
      <c r="H212" s="83"/>
      <c r="I212" s="27"/>
      <c r="J212" s="2"/>
      <c r="K212" s="2"/>
      <c r="L212" s="276"/>
      <c r="M212" s="276"/>
      <c r="N212" s="274"/>
      <c r="O212" s="7"/>
      <c r="P212" s="7"/>
      <c r="Q212" s="7"/>
      <c r="R212" s="185"/>
      <c r="S212" s="7"/>
      <c r="T212" s="7"/>
      <c r="U212" s="274"/>
      <c r="V212" s="283"/>
      <c r="W212" s="274"/>
      <c r="X212" s="294"/>
      <c r="Y212" s="140"/>
      <c r="Z212" s="140"/>
      <c r="AA212" s="62"/>
      <c r="AB212" s="62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</row>
    <row r="213" spans="1:69" customFormat="1" ht="18.600000000000001" thickBot="1">
      <c r="A213" s="291"/>
      <c r="B213" s="272"/>
      <c r="C213" s="272"/>
      <c r="D213" s="274"/>
      <c r="E213" s="5"/>
      <c r="F213" s="2"/>
      <c r="G213" s="2"/>
      <c r="H213" s="83"/>
      <c r="I213" s="27"/>
      <c r="J213" s="2"/>
      <c r="K213" s="2"/>
      <c r="L213" s="276"/>
      <c r="M213" s="276"/>
      <c r="N213" s="274"/>
      <c r="O213" s="7"/>
      <c r="P213" s="7"/>
      <c r="Q213" s="7"/>
      <c r="R213" s="185"/>
      <c r="S213" s="7"/>
      <c r="T213" s="7"/>
      <c r="U213" s="274"/>
      <c r="V213" s="283"/>
      <c r="W213" s="274"/>
      <c r="X213" s="294"/>
      <c r="Y213" s="140"/>
      <c r="Z213" s="140"/>
      <c r="AA213" s="62"/>
      <c r="AB213" s="62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</row>
    <row r="214" spans="1:69" customFormat="1" ht="18.600000000000001" thickBot="1">
      <c r="A214" s="291"/>
      <c r="B214" s="272"/>
      <c r="C214" s="272"/>
      <c r="D214" s="274"/>
      <c r="E214" s="5"/>
      <c r="F214" s="2"/>
      <c r="G214" s="2"/>
      <c r="H214" s="2" t="s">
        <v>60</v>
      </c>
      <c r="I214" s="27"/>
      <c r="J214" s="2"/>
      <c r="K214" s="2"/>
      <c r="L214" s="276"/>
      <c r="M214" s="276"/>
      <c r="N214" s="274"/>
      <c r="O214" s="7"/>
      <c r="P214" s="7"/>
      <c r="Q214" s="7"/>
      <c r="R214" s="185"/>
      <c r="S214" s="7"/>
      <c r="T214" s="7"/>
      <c r="U214" s="274"/>
      <c r="V214" s="283"/>
      <c r="W214" s="274"/>
      <c r="X214" s="294"/>
      <c r="Y214" s="140"/>
      <c r="Z214" s="140"/>
      <c r="AA214" s="62"/>
      <c r="AB214" s="62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</row>
    <row r="215" spans="1:69" customFormat="1" ht="18.600000000000001" thickBot="1">
      <c r="A215" s="291"/>
      <c r="B215" s="272"/>
      <c r="C215" s="272"/>
      <c r="D215" s="274"/>
      <c r="E215" s="5"/>
      <c r="F215" s="2"/>
      <c r="G215" s="2"/>
      <c r="H215" s="83"/>
      <c r="I215" s="27"/>
      <c r="J215" s="2"/>
      <c r="K215" s="2"/>
      <c r="L215" s="276"/>
      <c r="M215" s="276"/>
      <c r="N215" s="274"/>
      <c r="O215" s="7"/>
      <c r="P215" s="7"/>
      <c r="Q215" s="7"/>
      <c r="R215" s="185"/>
      <c r="S215" s="7"/>
      <c r="T215" s="7"/>
      <c r="U215" s="274"/>
      <c r="V215" s="283"/>
      <c r="W215" s="274"/>
      <c r="X215" s="294"/>
      <c r="Y215" s="140"/>
      <c r="Z215" s="140"/>
      <c r="AA215" s="62"/>
      <c r="AB215" s="62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</row>
    <row r="216" spans="1:69" customFormat="1" ht="18.600000000000001" thickBot="1">
      <c r="A216" s="291"/>
      <c r="B216" s="272"/>
      <c r="C216" s="272"/>
      <c r="D216" s="274"/>
      <c r="E216" s="5"/>
      <c r="F216" s="2"/>
      <c r="G216" s="2"/>
      <c r="H216" s="83"/>
      <c r="I216" s="27"/>
      <c r="J216" s="2"/>
      <c r="K216" s="2"/>
      <c r="L216" s="276"/>
      <c r="M216" s="276"/>
      <c r="N216" s="274"/>
      <c r="O216" s="7"/>
      <c r="P216" s="7"/>
      <c r="Q216" s="7"/>
      <c r="R216" s="185"/>
      <c r="S216" s="7"/>
      <c r="T216" s="7"/>
      <c r="U216" s="274"/>
      <c r="V216" s="283"/>
      <c r="W216" s="274"/>
      <c r="X216" s="294"/>
      <c r="Y216" s="140"/>
      <c r="Z216" s="140"/>
      <c r="AA216" s="169"/>
      <c r="AB216" s="169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</row>
    <row r="217" spans="1:69" customFormat="1" ht="18.600000000000001" thickBot="1">
      <c r="A217" s="291"/>
      <c r="B217" s="272"/>
      <c r="C217" s="272"/>
      <c r="D217" s="274"/>
      <c r="E217" s="5"/>
      <c r="F217" s="5"/>
      <c r="G217" s="5"/>
      <c r="H217" s="5"/>
      <c r="I217" s="25"/>
      <c r="J217" s="2"/>
      <c r="K217" s="2"/>
      <c r="L217" s="276"/>
      <c r="M217" s="276"/>
      <c r="N217" s="274"/>
      <c r="O217" s="6"/>
      <c r="P217" s="6"/>
      <c r="Q217" s="6"/>
      <c r="R217" s="178"/>
      <c r="S217" s="6"/>
      <c r="T217" s="6"/>
      <c r="U217" s="274"/>
      <c r="V217" s="283"/>
      <c r="W217" s="274"/>
      <c r="X217" s="294"/>
      <c r="Y217" s="140"/>
      <c r="Z217" s="140"/>
      <c r="AA217" s="62"/>
      <c r="AB217" s="62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</row>
    <row r="218" spans="1:69" customFormat="1" ht="18.600000000000001" thickBot="1">
      <c r="A218" s="292"/>
      <c r="B218" s="272"/>
      <c r="C218" s="273"/>
      <c r="D218" s="275"/>
      <c r="E218" s="1"/>
      <c r="F218" s="5"/>
      <c r="G218" s="5"/>
      <c r="H218" s="1"/>
      <c r="I218" s="26"/>
      <c r="J218" s="1"/>
      <c r="K218" s="2"/>
      <c r="L218" s="277"/>
      <c r="M218" s="277"/>
      <c r="N218" s="275"/>
      <c r="O218" s="9"/>
      <c r="P218" s="9"/>
      <c r="Q218" s="9"/>
      <c r="R218" s="184"/>
      <c r="S218" s="9"/>
      <c r="T218" s="9"/>
      <c r="U218" s="275"/>
      <c r="V218" s="305"/>
      <c r="W218" s="275"/>
      <c r="X218" s="294"/>
      <c r="Y218" s="141"/>
      <c r="Z218" s="141"/>
      <c r="AA218" s="62"/>
      <c r="AB218" s="62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</row>
    <row r="219" spans="1:69" customFormat="1" ht="18">
      <c r="A219" s="290">
        <v>8</v>
      </c>
      <c r="B219" s="271" t="s">
        <v>33</v>
      </c>
      <c r="C219" s="271" t="s">
        <v>32</v>
      </c>
      <c r="D219" s="271" t="s">
        <v>69</v>
      </c>
      <c r="E219" s="2" t="s">
        <v>4</v>
      </c>
      <c r="F219" s="3" t="s">
        <v>37</v>
      </c>
      <c r="G219" s="3" t="s">
        <v>39</v>
      </c>
      <c r="H219" s="3">
        <v>1687</v>
      </c>
      <c r="I219" s="28">
        <v>18.100000000000001</v>
      </c>
      <c r="J219" s="2" t="s">
        <v>138</v>
      </c>
      <c r="K219" s="3" t="s">
        <v>42</v>
      </c>
      <c r="L219" s="278">
        <f>SUM(I219:I233)</f>
        <v>25.5</v>
      </c>
      <c r="M219" s="278">
        <f>L234+L219</f>
        <v>168.25</v>
      </c>
      <c r="N219" s="281">
        <f>N189+M219-V219</f>
        <v>784.48000000000013</v>
      </c>
      <c r="O219" s="229" t="s">
        <v>5</v>
      </c>
      <c r="P219" s="229" t="s">
        <v>43</v>
      </c>
      <c r="Q219" s="8">
        <v>2097</v>
      </c>
      <c r="R219" s="182">
        <v>29.4</v>
      </c>
      <c r="S219" s="229" t="s">
        <v>131</v>
      </c>
      <c r="T219" s="229" t="s">
        <v>42</v>
      </c>
      <c r="U219" s="283">
        <f>SUM(R219:R233)</f>
        <v>144.47999999999999</v>
      </c>
      <c r="V219" s="282">
        <f>U234+U219</f>
        <v>301.38</v>
      </c>
      <c r="W219" s="285">
        <v>6600</v>
      </c>
      <c r="X219" s="293">
        <f>(W219+W234)*18</f>
        <v>234900</v>
      </c>
      <c r="Y219" s="145"/>
      <c r="Z219" s="142"/>
      <c r="AA219" s="62"/>
      <c r="AB219" s="62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</row>
    <row r="220" spans="1:69" customFormat="1" ht="18">
      <c r="A220" s="291"/>
      <c r="B220" s="272"/>
      <c r="C220" s="272"/>
      <c r="D220" s="274"/>
      <c r="E220" s="5" t="s">
        <v>4</v>
      </c>
      <c r="F220" s="2" t="s">
        <v>37</v>
      </c>
      <c r="G220" s="2" t="s">
        <v>39</v>
      </c>
      <c r="H220" s="83">
        <v>1688</v>
      </c>
      <c r="I220" s="27">
        <v>7.4</v>
      </c>
      <c r="J220" s="2" t="s">
        <v>138</v>
      </c>
      <c r="K220" s="2" t="s">
        <v>42</v>
      </c>
      <c r="L220" s="279"/>
      <c r="M220" s="276"/>
      <c r="N220" s="274"/>
      <c r="O220" s="6" t="s">
        <v>5</v>
      </c>
      <c r="P220" s="6" t="s">
        <v>43</v>
      </c>
      <c r="Q220" s="6">
        <v>2098</v>
      </c>
      <c r="R220" s="178">
        <v>29.46</v>
      </c>
      <c r="S220" s="6" t="s">
        <v>131</v>
      </c>
      <c r="T220" s="6" t="s">
        <v>42</v>
      </c>
      <c r="U220" s="274"/>
      <c r="V220" s="274"/>
      <c r="W220" s="274"/>
      <c r="X220" s="294"/>
      <c r="Y220" s="140"/>
      <c r="Z220" s="140"/>
      <c r="AA220" s="62"/>
      <c r="AB220" s="62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</row>
    <row r="221" spans="1:69" customFormat="1" ht="18">
      <c r="A221" s="291"/>
      <c r="B221" s="272"/>
      <c r="C221" s="272"/>
      <c r="D221" s="274"/>
      <c r="E221" s="5"/>
      <c r="F221" s="2"/>
      <c r="G221" s="2"/>
      <c r="H221" s="83"/>
      <c r="I221" s="27"/>
      <c r="J221" s="2"/>
      <c r="K221" s="2"/>
      <c r="L221" s="279"/>
      <c r="M221" s="276"/>
      <c r="N221" s="274"/>
      <c r="O221" s="6" t="s">
        <v>5</v>
      </c>
      <c r="P221" s="6" t="s">
        <v>43</v>
      </c>
      <c r="Q221" s="6">
        <v>2099</v>
      </c>
      <c r="R221" s="178">
        <v>30.56</v>
      </c>
      <c r="S221" s="6" t="s">
        <v>131</v>
      </c>
      <c r="T221" s="6" t="s">
        <v>42</v>
      </c>
      <c r="U221" s="274"/>
      <c r="V221" s="274"/>
      <c r="W221" s="274"/>
      <c r="X221" s="294"/>
      <c r="Y221" s="140"/>
      <c r="Z221" s="142"/>
      <c r="AA221" s="62"/>
      <c r="AB221" s="62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</row>
    <row r="222" spans="1:69" customFormat="1" ht="18">
      <c r="A222" s="291"/>
      <c r="B222" s="272"/>
      <c r="C222" s="272"/>
      <c r="D222" s="274"/>
      <c r="E222" s="5"/>
      <c r="F222" s="2"/>
      <c r="G222" s="2"/>
      <c r="H222" s="83"/>
      <c r="I222" s="27"/>
      <c r="J222" s="2"/>
      <c r="K222" s="2"/>
      <c r="L222" s="279"/>
      <c r="M222" s="276"/>
      <c r="N222" s="274"/>
      <c r="O222" s="6" t="s">
        <v>5</v>
      </c>
      <c r="P222" s="6" t="s">
        <v>43</v>
      </c>
      <c r="Q222" s="6">
        <v>2100</v>
      </c>
      <c r="R222" s="178">
        <v>24.16</v>
      </c>
      <c r="S222" s="6" t="s">
        <v>131</v>
      </c>
      <c r="T222" s="6" t="s">
        <v>42</v>
      </c>
      <c r="U222" s="274"/>
      <c r="V222" s="274"/>
      <c r="W222" s="274"/>
      <c r="X222" s="294"/>
      <c r="Y222" s="140"/>
      <c r="Z222" s="140"/>
      <c r="AA222" s="62"/>
      <c r="AB222" s="62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</row>
    <row r="223" spans="1:69" customFormat="1" ht="18">
      <c r="A223" s="291"/>
      <c r="B223" s="272"/>
      <c r="C223" s="272"/>
      <c r="D223" s="274"/>
      <c r="E223" s="5"/>
      <c r="F223" s="2"/>
      <c r="G223" s="2"/>
      <c r="H223" s="83"/>
      <c r="I223" s="27"/>
      <c r="J223" s="2"/>
      <c r="K223" s="2"/>
      <c r="L223" s="279"/>
      <c r="M223" s="276"/>
      <c r="N223" s="274"/>
      <c r="O223" s="6" t="s">
        <v>5</v>
      </c>
      <c r="P223" s="6" t="s">
        <v>43</v>
      </c>
      <c r="Q223" s="6">
        <v>2101</v>
      </c>
      <c r="R223" s="178">
        <v>30.9</v>
      </c>
      <c r="S223" s="6" t="s">
        <v>131</v>
      </c>
      <c r="T223" s="6" t="s">
        <v>42</v>
      </c>
      <c r="U223" s="274"/>
      <c r="V223" s="274"/>
      <c r="W223" s="274"/>
      <c r="X223" s="294"/>
      <c r="Y223" s="140"/>
      <c r="Z223" s="140"/>
      <c r="AA223" s="62"/>
      <c r="AB223" s="62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</row>
    <row r="224" spans="1:69" customFormat="1" ht="18">
      <c r="A224" s="291"/>
      <c r="B224" s="272"/>
      <c r="C224" s="272"/>
      <c r="D224" s="274"/>
      <c r="E224" s="5"/>
      <c r="F224" s="2"/>
      <c r="G224" s="2"/>
      <c r="H224" s="83"/>
      <c r="I224" s="27"/>
      <c r="J224" s="2"/>
      <c r="K224" s="2"/>
      <c r="L224" s="279"/>
      <c r="M224" s="276"/>
      <c r="N224" s="274"/>
      <c r="O224" s="7"/>
      <c r="P224" s="7"/>
      <c r="Q224" s="7"/>
      <c r="R224" s="185"/>
      <c r="S224" s="7"/>
      <c r="T224" s="7"/>
      <c r="U224" s="274"/>
      <c r="V224" s="274"/>
      <c r="W224" s="274"/>
      <c r="X224" s="294"/>
      <c r="Y224" s="140"/>
      <c r="Z224" s="140"/>
      <c r="AA224" s="62"/>
      <c r="AB224" s="62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</row>
    <row r="225" spans="1:69" customFormat="1" ht="18.600000000000001" thickBot="1">
      <c r="A225" s="291"/>
      <c r="B225" s="272"/>
      <c r="C225" s="272"/>
      <c r="D225" s="274"/>
      <c r="E225" s="5"/>
      <c r="F225" s="2"/>
      <c r="G225" s="2"/>
      <c r="H225" s="83"/>
      <c r="I225" s="27"/>
      <c r="J225" s="2"/>
      <c r="K225" s="2"/>
      <c r="L225" s="279"/>
      <c r="M225" s="276"/>
      <c r="N225" s="274"/>
      <c r="O225" s="6"/>
      <c r="P225" s="6"/>
      <c r="Q225" s="6"/>
      <c r="R225" s="178"/>
      <c r="S225" s="7"/>
      <c r="T225" s="6"/>
      <c r="U225" s="274"/>
      <c r="V225" s="274"/>
      <c r="W225" s="274"/>
      <c r="X225" s="294"/>
      <c r="Y225" s="140"/>
      <c r="Z225" s="140"/>
      <c r="AA225" s="62"/>
      <c r="AB225" s="62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</row>
    <row r="226" spans="1:69" customFormat="1" ht="18.600000000000001" thickBot="1">
      <c r="A226" s="291"/>
      <c r="B226" s="272"/>
      <c r="C226" s="272"/>
      <c r="D226" s="274"/>
      <c r="E226" s="5"/>
      <c r="F226" s="2"/>
      <c r="G226" s="2"/>
      <c r="H226" s="83"/>
      <c r="I226" s="27"/>
      <c r="J226" s="2"/>
      <c r="K226" s="2"/>
      <c r="L226" s="279"/>
      <c r="M226" s="276"/>
      <c r="N226" s="274"/>
      <c r="O226" s="6"/>
      <c r="P226" s="6"/>
      <c r="Q226" s="6"/>
      <c r="R226" s="178"/>
      <c r="S226" s="7"/>
      <c r="T226" s="6"/>
      <c r="U226" s="274"/>
      <c r="V226" s="274"/>
      <c r="W226" s="274"/>
      <c r="X226" s="294"/>
      <c r="Y226" s="140"/>
      <c r="Z226" s="140"/>
      <c r="AA226" s="62"/>
      <c r="AB226" s="62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</row>
    <row r="227" spans="1:69" customFormat="1" ht="18.600000000000001" thickBot="1">
      <c r="A227" s="291"/>
      <c r="B227" s="272"/>
      <c r="C227" s="272"/>
      <c r="D227" s="274"/>
      <c r="E227" s="5"/>
      <c r="F227" s="2"/>
      <c r="G227" s="2"/>
      <c r="H227" s="83"/>
      <c r="I227" s="27"/>
      <c r="J227" s="2"/>
      <c r="K227" s="2"/>
      <c r="L227" s="279"/>
      <c r="M227" s="276"/>
      <c r="N227" s="274"/>
      <c r="O227" s="6"/>
      <c r="P227" s="6"/>
      <c r="Q227" s="6"/>
      <c r="R227" s="178"/>
      <c r="S227" s="6"/>
      <c r="T227" s="6"/>
      <c r="U227" s="274"/>
      <c r="V227" s="274"/>
      <c r="W227" s="274"/>
      <c r="X227" s="294"/>
      <c r="Y227" s="140"/>
      <c r="Z227" s="140"/>
      <c r="AA227" s="62"/>
      <c r="AB227" s="62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</row>
    <row r="228" spans="1:69" customFormat="1" ht="18.600000000000001" thickBot="1">
      <c r="A228" s="291"/>
      <c r="B228" s="272"/>
      <c r="C228" s="272"/>
      <c r="D228" s="274"/>
      <c r="E228" s="5"/>
      <c r="F228" s="2"/>
      <c r="G228" s="2"/>
      <c r="H228" s="83"/>
      <c r="I228" s="27"/>
      <c r="J228" s="2"/>
      <c r="K228" s="2"/>
      <c r="L228" s="279"/>
      <c r="M228" s="276"/>
      <c r="N228" s="274"/>
      <c r="O228" s="6"/>
      <c r="P228" s="6"/>
      <c r="Q228" s="6"/>
      <c r="R228" s="178"/>
      <c r="S228" s="6"/>
      <c r="T228" s="6"/>
      <c r="U228" s="274"/>
      <c r="V228" s="274"/>
      <c r="W228" s="274"/>
      <c r="X228" s="294"/>
      <c r="Y228" s="140"/>
      <c r="Z228" s="140"/>
      <c r="AA228" s="62"/>
      <c r="AB228" s="62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</row>
    <row r="229" spans="1:69" customFormat="1" ht="18.600000000000001" thickBot="1">
      <c r="A229" s="291"/>
      <c r="B229" s="272"/>
      <c r="C229" s="272"/>
      <c r="D229" s="274"/>
      <c r="E229" s="5"/>
      <c r="F229" s="2"/>
      <c r="G229" s="2"/>
      <c r="H229" s="83"/>
      <c r="I229" s="27"/>
      <c r="J229" s="2"/>
      <c r="K229" s="2"/>
      <c r="L229" s="279"/>
      <c r="M229" s="276"/>
      <c r="N229" s="274"/>
      <c r="O229" s="6"/>
      <c r="P229" s="6"/>
      <c r="Q229" s="6"/>
      <c r="R229" s="178"/>
      <c r="S229" s="6"/>
      <c r="T229" s="6"/>
      <c r="U229" s="274"/>
      <c r="V229" s="274"/>
      <c r="W229" s="274"/>
      <c r="X229" s="294"/>
      <c r="Y229" s="140"/>
      <c r="Z229" s="140"/>
      <c r="AA229" s="62"/>
      <c r="AB229" s="62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</row>
    <row r="230" spans="1:69" customFormat="1" ht="18.600000000000001" thickBot="1">
      <c r="A230" s="291"/>
      <c r="B230" s="272"/>
      <c r="C230" s="272"/>
      <c r="D230" s="274"/>
      <c r="E230" s="5"/>
      <c r="F230" s="5"/>
      <c r="G230" s="5"/>
      <c r="H230" s="5"/>
      <c r="I230" s="25"/>
      <c r="J230" s="5"/>
      <c r="K230" s="5"/>
      <c r="L230" s="279"/>
      <c r="M230" s="276"/>
      <c r="N230" s="274"/>
      <c r="O230" s="6"/>
      <c r="P230" s="6"/>
      <c r="Q230" s="6"/>
      <c r="R230" s="178"/>
      <c r="S230" s="6"/>
      <c r="T230" s="6"/>
      <c r="U230" s="274"/>
      <c r="V230" s="274"/>
      <c r="W230" s="274"/>
      <c r="X230" s="294"/>
      <c r="Y230" s="140"/>
      <c r="Z230" s="140"/>
      <c r="AA230" s="62"/>
      <c r="AB230" s="62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</row>
    <row r="231" spans="1:69" customFormat="1" ht="18.600000000000001" thickBot="1">
      <c r="A231" s="291"/>
      <c r="B231" s="272"/>
      <c r="C231" s="272"/>
      <c r="D231" s="274"/>
      <c r="E231" s="5"/>
      <c r="F231" s="34"/>
      <c r="G231" s="34"/>
      <c r="H231" s="34"/>
      <c r="I231" s="29"/>
      <c r="J231" s="34"/>
      <c r="K231" s="34"/>
      <c r="L231" s="279"/>
      <c r="M231" s="276"/>
      <c r="N231" s="274"/>
      <c r="O231" s="47"/>
      <c r="P231" s="37"/>
      <c r="Q231" s="155"/>
      <c r="R231" s="183"/>
      <c r="S231" s="37"/>
      <c r="T231" s="37"/>
      <c r="U231" s="274"/>
      <c r="V231" s="274"/>
      <c r="W231" s="274"/>
      <c r="X231" s="294"/>
      <c r="Y231" s="140"/>
      <c r="Z231" s="140"/>
      <c r="AA231" s="62"/>
      <c r="AB231" s="62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</row>
    <row r="232" spans="1:69" customFormat="1" ht="18.600000000000001" thickBot="1">
      <c r="A232" s="291"/>
      <c r="B232" s="272"/>
      <c r="C232" s="272"/>
      <c r="D232" s="274"/>
      <c r="E232" s="5"/>
      <c r="F232" s="34"/>
      <c r="G232" s="34"/>
      <c r="H232" s="34"/>
      <c r="I232" s="29"/>
      <c r="J232" s="34"/>
      <c r="K232" s="34"/>
      <c r="L232" s="279"/>
      <c r="M232" s="276"/>
      <c r="N232" s="274"/>
      <c r="O232" s="47"/>
      <c r="P232" s="37"/>
      <c r="Q232" s="155"/>
      <c r="R232" s="183"/>
      <c r="S232" s="37"/>
      <c r="T232" s="37"/>
      <c r="U232" s="274"/>
      <c r="V232" s="274"/>
      <c r="W232" s="274"/>
      <c r="X232" s="294"/>
      <c r="Y232" s="140"/>
      <c r="Z232" s="140"/>
      <c r="AA232" s="62"/>
      <c r="AB232" s="62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</row>
    <row r="233" spans="1:69" customFormat="1" ht="18.600000000000001" thickBot="1">
      <c r="A233" s="291"/>
      <c r="B233" s="273"/>
      <c r="C233" s="273"/>
      <c r="D233" s="274"/>
      <c r="E233" s="1"/>
      <c r="F233" s="1"/>
      <c r="G233" s="1"/>
      <c r="H233" s="1"/>
      <c r="I233" s="26"/>
      <c r="J233" s="1"/>
      <c r="K233" s="1"/>
      <c r="L233" s="280"/>
      <c r="M233" s="276"/>
      <c r="N233" s="274"/>
      <c r="O233" s="9"/>
      <c r="P233" s="9"/>
      <c r="Q233" s="9"/>
      <c r="R233" s="184"/>
      <c r="S233" s="9"/>
      <c r="T233" s="9"/>
      <c r="U233" s="275"/>
      <c r="V233" s="274"/>
      <c r="W233" s="275"/>
      <c r="X233" s="294"/>
      <c r="Y233" s="141"/>
      <c r="Z233" s="141"/>
      <c r="AA233" s="62"/>
      <c r="AB233" s="62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</row>
    <row r="234" spans="1:69" customFormat="1" ht="18">
      <c r="A234" s="291"/>
      <c r="B234" s="271" t="s">
        <v>34</v>
      </c>
      <c r="C234" s="271" t="s">
        <v>30</v>
      </c>
      <c r="D234" s="271" t="s">
        <v>65</v>
      </c>
      <c r="E234" s="5" t="s">
        <v>28</v>
      </c>
      <c r="F234" s="2" t="s">
        <v>37</v>
      </c>
      <c r="G234" s="2" t="s">
        <v>40</v>
      </c>
      <c r="H234" s="252" t="s">
        <v>139</v>
      </c>
      <c r="I234" s="28">
        <v>22.55</v>
      </c>
      <c r="J234" s="5" t="s">
        <v>83</v>
      </c>
      <c r="K234" s="5" t="s">
        <v>42</v>
      </c>
      <c r="L234" s="276">
        <f>SUM(I234:I248)</f>
        <v>142.75</v>
      </c>
      <c r="M234" s="276"/>
      <c r="N234" s="274"/>
      <c r="O234" s="194" t="s">
        <v>5</v>
      </c>
      <c r="P234" s="194" t="s">
        <v>43</v>
      </c>
      <c r="Q234" s="8">
        <v>2102</v>
      </c>
      <c r="R234" s="182">
        <v>30.45</v>
      </c>
      <c r="S234" s="8" t="s">
        <v>71</v>
      </c>
      <c r="T234" s="194" t="s">
        <v>42</v>
      </c>
      <c r="U234" s="282">
        <f>SUM(R234:R248)</f>
        <v>156.89999999999998</v>
      </c>
      <c r="V234" s="274"/>
      <c r="W234" s="285">
        <v>6450</v>
      </c>
      <c r="X234" s="294"/>
      <c r="Y234" s="140"/>
      <c r="Z234" s="135"/>
      <c r="AA234" s="62"/>
      <c r="AB234" s="62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</row>
    <row r="235" spans="1:69" customFormat="1" ht="18">
      <c r="A235" s="291"/>
      <c r="B235" s="272"/>
      <c r="C235" s="272"/>
      <c r="D235" s="272"/>
      <c r="E235" s="5" t="s">
        <v>28</v>
      </c>
      <c r="F235" s="2" t="s">
        <v>37</v>
      </c>
      <c r="G235" s="2" t="s">
        <v>40</v>
      </c>
      <c r="H235" s="240">
        <v>45</v>
      </c>
      <c r="I235" s="27">
        <v>30.05</v>
      </c>
      <c r="J235" s="5" t="s">
        <v>140</v>
      </c>
      <c r="K235" s="5" t="s">
        <v>42</v>
      </c>
      <c r="L235" s="276"/>
      <c r="M235" s="276"/>
      <c r="N235" s="274"/>
      <c r="O235" s="6" t="s">
        <v>5</v>
      </c>
      <c r="P235" s="6" t="s">
        <v>43</v>
      </c>
      <c r="Q235" s="6">
        <v>2103</v>
      </c>
      <c r="R235" s="178">
        <v>34</v>
      </c>
      <c r="S235" s="6" t="s">
        <v>71</v>
      </c>
      <c r="T235" s="6" t="s">
        <v>42</v>
      </c>
      <c r="U235" s="283"/>
      <c r="V235" s="274"/>
      <c r="W235" s="285"/>
      <c r="X235" s="294"/>
      <c r="Y235" s="140"/>
      <c r="Z235" s="142"/>
      <c r="AA235" s="62"/>
      <c r="AB235" s="62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</row>
    <row r="236" spans="1:69" customFormat="1" ht="18">
      <c r="A236" s="291"/>
      <c r="B236" s="272"/>
      <c r="C236" s="272"/>
      <c r="D236" s="272"/>
      <c r="E236" s="5" t="s">
        <v>28</v>
      </c>
      <c r="F236" s="2" t="s">
        <v>37</v>
      </c>
      <c r="G236" s="2" t="s">
        <v>40</v>
      </c>
      <c r="H236" s="245" t="s">
        <v>141</v>
      </c>
      <c r="I236" s="25">
        <v>18.899999999999999</v>
      </c>
      <c r="J236" s="2" t="s">
        <v>142</v>
      </c>
      <c r="K236" s="5" t="s">
        <v>42</v>
      </c>
      <c r="L236" s="276"/>
      <c r="M236" s="276"/>
      <c r="N236" s="274"/>
      <c r="O236" s="6" t="s">
        <v>5</v>
      </c>
      <c r="P236" s="6" t="s">
        <v>43</v>
      </c>
      <c r="Q236" s="6">
        <v>2104</v>
      </c>
      <c r="R236" s="178">
        <v>31.15</v>
      </c>
      <c r="S236" s="6" t="s">
        <v>71</v>
      </c>
      <c r="T236" s="6" t="s">
        <v>42</v>
      </c>
      <c r="U236" s="283"/>
      <c r="V236" s="274"/>
      <c r="W236" s="285"/>
      <c r="X236" s="294"/>
      <c r="Y236" s="140"/>
      <c r="Z236" s="140"/>
      <c r="AA236" s="62"/>
      <c r="AB236" s="62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</row>
    <row r="237" spans="1:69" customFormat="1" ht="18">
      <c r="A237" s="291"/>
      <c r="B237" s="272"/>
      <c r="C237" s="272"/>
      <c r="D237" s="272"/>
      <c r="E237" s="5" t="s">
        <v>3</v>
      </c>
      <c r="F237" s="2" t="s">
        <v>37</v>
      </c>
      <c r="G237" s="2" t="s">
        <v>40</v>
      </c>
      <c r="H237" s="5">
        <v>191</v>
      </c>
      <c r="I237" s="25">
        <v>4.3499999999999996</v>
      </c>
      <c r="J237" s="2" t="s">
        <v>75</v>
      </c>
      <c r="K237" s="5" t="s">
        <v>42</v>
      </c>
      <c r="L237" s="276"/>
      <c r="M237" s="276"/>
      <c r="N237" s="274"/>
      <c r="O237" s="6" t="s">
        <v>5</v>
      </c>
      <c r="P237" s="6" t="s">
        <v>43</v>
      </c>
      <c r="Q237" s="6">
        <v>2105</v>
      </c>
      <c r="R237" s="178">
        <v>32.35</v>
      </c>
      <c r="S237" s="6" t="s">
        <v>71</v>
      </c>
      <c r="T237" s="6" t="s">
        <v>42</v>
      </c>
      <c r="U237" s="283"/>
      <c r="V237" s="274"/>
      <c r="W237" s="285"/>
      <c r="X237" s="294"/>
      <c r="Y237" s="140"/>
      <c r="Z237" s="140"/>
      <c r="AA237" s="62"/>
      <c r="AB237" s="62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</row>
    <row r="238" spans="1:69" customFormat="1" ht="18">
      <c r="A238" s="291"/>
      <c r="B238" s="272"/>
      <c r="C238" s="272"/>
      <c r="D238" s="272"/>
      <c r="E238" s="5" t="s">
        <v>57</v>
      </c>
      <c r="F238" s="5" t="s">
        <v>37</v>
      </c>
      <c r="G238" s="5" t="s">
        <v>40</v>
      </c>
      <c r="H238" s="5">
        <v>915</v>
      </c>
      <c r="I238" s="25">
        <v>6.1</v>
      </c>
      <c r="J238" s="5" t="s">
        <v>75</v>
      </c>
      <c r="K238" s="5" t="s">
        <v>42</v>
      </c>
      <c r="L238" s="276"/>
      <c r="M238" s="276"/>
      <c r="N238" s="274"/>
      <c r="O238" s="6" t="s">
        <v>5</v>
      </c>
      <c r="P238" s="6" t="s">
        <v>43</v>
      </c>
      <c r="Q238" s="6">
        <v>2106</v>
      </c>
      <c r="R238" s="178">
        <v>28.95</v>
      </c>
      <c r="S238" s="6" t="s">
        <v>71</v>
      </c>
      <c r="T238" s="6" t="s">
        <v>42</v>
      </c>
      <c r="U238" s="283"/>
      <c r="V238" s="274"/>
      <c r="W238" s="285"/>
      <c r="X238" s="294"/>
      <c r="Y238" s="140"/>
      <c r="Z238" s="140"/>
      <c r="AA238" s="62"/>
      <c r="AB238" s="62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</row>
    <row r="239" spans="1:69" customFormat="1" ht="18">
      <c r="A239" s="291"/>
      <c r="B239" s="272"/>
      <c r="C239" s="272"/>
      <c r="D239" s="272"/>
      <c r="E239" s="5" t="s">
        <v>4</v>
      </c>
      <c r="F239" s="5" t="s">
        <v>37</v>
      </c>
      <c r="G239" s="5" t="s">
        <v>39</v>
      </c>
      <c r="H239" s="5">
        <v>1689</v>
      </c>
      <c r="I239" s="25">
        <v>9.6999999999999993</v>
      </c>
      <c r="J239" s="5" t="s">
        <v>143</v>
      </c>
      <c r="K239" s="5" t="s">
        <v>42</v>
      </c>
      <c r="L239" s="276"/>
      <c r="M239" s="276"/>
      <c r="N239" s="274"/>
      <c r="O239" s="6"/>
      <c r="P239" s="6"/>
      <c r="Q239" s="6"/>
      <c r="R239" s="178"/>
      <c r="S239" s="6"/>
      <c r="T239" s="6"/>
      <c r="U239" s="283"/>
      <c r="V239" s="274"/>
      <c r="W239" s="285"/>
      <c r="X239" s="294"/>
      <c r="Y239" s="140"/>
      <c r="Z239" s="140"/>
      <c r="AA239" s="62"/>
      <c r="AB239" s="62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</row>
    <row r="240" spans="1:69" customFormat="1" ht="18.600000000000001" thickBot="1">
      <c r="A240" s="291"/>
      <c r="B240" s="272"/>
      <c r="C240" s="272"/>
      <c r="D240" s="272"/>
      <c r="E240" s="5" t="s">
        <v>4</v>
      </c>
      <c r="F240" s="5" t="s">
        <v>37</v>
      </c>
      <c r="G240" s="5" t="s">
        <v>39</v>
      </c>
      <c r="H240" s="5">
        <v>1690</v>
      </c>
      <c r="I240" s="25">
        <v>19.55</v>
      </c>
      <c r="J240" s="5" t="s">
        <v>143</v>
      </c>
      <c r="K240" s="5" t="s">
        <v>42</v>
      </c>
      <c r="L240" s="276"/>
      <c r="M240" s="276"/>
      <c r="N240" s="274"/>
      <c r="O240" s="6"/>
      <c r="P240" s="6"/>
      <c r="Q240" s="6"/>
      <c r="R240" s="178"/>
      <c r="S240" s="6"/>
      <c r="T240" s="6"/>
      <c r="U240" s="283"/>
      <c r="V240" s="274"/>
      <c r="W240" s="285"/>
      <c r="X240" s="294"/>
      <c r="Y240" s="140"/>
      <c r="Z240" s="140"/>
      <c r="AA240" s="62"/>
      <c r="AB240" s="62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</row>
    <row r="241" spans="1:69" customFormat="1" ht="18.600000000000001" thickBot="1">
      <c r="A241" s="291"/>
      <c r="B241" s="272"/>
      <c r="C241" s="272"/>
      <c r="D241" s="274"/>
      <c r="E241" s="5" t="s">
        <v>4</v>
      </c>
      <c r="F241" s="5" t="s">
        <v>37</v>
      </c>
      <c r="G241" s="5" t="s">
        <v>39</v>
      </c>
      <c r="H241" s="5">
        <v>1691</v>
      </c>
      <c r="I241" s="25">
        <v>17.399999999999999</v>
      </c>
      <c r="J241" s="5" t="s">
        <v>143</v>
      </c>
      <c r="K241" s="5" t="s">
        <v>42</v>
      </c>
      <c r="L241" s="276"/>
      <c r="M241" s="276"/>
      <c r="N241" s="274"/>
      <c r="O241" s="6"/>
      <c r="P241" s="6"/>
      <c r="Q241" s="6"/>
      <c r="R241" s="178"/>
      <c r="S241" s="6"/>
      <c r="T241" s="6"/>
      <c r="U241" s="274"/>
      <c r="V241" s="274"/>
      <c r="W241" s="274"/>
      <c r="X241" s="294"/>
      <c r="Y241" s="140"/>
      <c r="Z241" s="140"/>
      <c r="AA241" s="62"/>
      <c r="AB241" s="62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</row>
    <row r="242" spans="1:69" customFormat="1" ht="18.600000000000001" thickBot="1">
      <c r="A242" s="291"/>
      <c r="B242" s="272"/>
      <c r="C242" s="272"/>
      <c r="D242" s="274"/>
      <c r="E242" s="5" t="s">
        <v>4</v>
      </c>
      <c r="F242" s="5" t="s">
        <v>37</v>
      </c>
      <c r="G242" s="5" t="s">
        <v>39</v>
      </c>
      <c r="H242" s="5">
        <v>1692</v>
      </c>
      <c r="I242" s="25">
        <v>14.15</v>
      </c>
      <c r="J242" s="5" t="s">
        <v>143</v>
      </c>
      <c r="K242" s="5" t="s">
        <v>42</v>
      </c>
      <c r="L242" s="276"/>
      <c r="M242" s="276"/>
      <c r="N242" s="274"/>
      <c r="O242" s="6"/>
      <c r="P242" s="6"/>
      <c r="Q242" s="6"/>
      <c r="R242" s="178"/>
      <c r="S242" s="6"/>
      <c r="T242" s="6"/>
      <c r="U242" s="274"/>
      <c r="V242" s="274"/>
      <c r="W242" s="274"/>
      <c r="X242" s="294"/>
      <c r="Y242" s="140"/>
      <c r="Z242" s="140"/>
      <c r="AA242" s="62"/>
      <c r="AB242" s="62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</row>
    <row r="243" spans="1:69" customFormat="1" ht="18.600000000000001" thickBot="1">
      <c r="A243" s="291"/>
      <c r="B243" s="272"/>
      <c r="C243" s="272"/>
      <c r="D243" s="274"/>
      <c r="E243" s="5"/>
      <c r="F243" s="5"/>
      <c r="G243" s="5"/>
      <c r="H243" s="5"/>
      <c r="I243" s="25"/>
      <c r="J243" s="2"/>
      <c r="K243" s="5"/>
      <c r="L243" s="276"/>
      <c r="M243" s="276"/>
      <c r="N243" s="274"/>
      <c r="O243" s="6"/>
      <c r="P243" s="6"/>
      <c r="Q243" s="6"/>
      <c r="R243" s="178"/>
      <c r="S243" s="6"/>
      <c r="T243" s="6"/>
      <c r="U243" s="274"/>
      <c r="V243" s="274"/>
      <c r="W243" s="274"/>
      <c r="X243" s="294"/>
      <c r="Y243" s="140"/>
      <c r="Z243" s="140"/>
      <c r="AA243" s="62"/>
      <c r="AB243" s="62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</row>
    <row r="244" spans="1:69" customFormat="1" ht="18.600000000000001" thickBot="1">
      <c r="A244" s="291"/>
      <c r="B244" s="272"/>
      <c r="C244" s="272"/>
      <c r="D244" s="274"/>
      <c r="E244" s="5"/>
      <c r="F244" s="5"/>
      <c r="G244" s="5"/>
      <c r="H244" s="5"/>
      <c r="I244" s="25"/>
      <c r="J244" s="2"/>
      <c r="K244" s="5"/>
      <c r="L244" s="276"/>
      <c r="M244" s="276"/>
      <c r="N244" s="274"/>
      <c r="O244" s="6"/>
      <c r="P244" s="6"/>
      <c r="Q244" s="6"/>
      <c r="R244" s="178"/>
      <c r="S244" s="6"/>
      <c r="T244" s="6"/>
      <c r="U244" s="274"/>
      <c r="V244" s="274"/>
      <c r="W244" s="274"/>
      <c r="X244" s="294"/>
      <c r="Y244" s="140"/>
      <c r="Z244" s="140"/>
      <c r="AA244" s="62"/>
      <c r="AB244" s="62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</row>
    <row r="245" spans="1:69" customFormat="1" ht="18.600000000000001" thickBot="1">
      <c r="A245" s="291"/>
      <c r="B245" s="272"/>
      <c r="C245" s="272"/>
      <c r="D245" s="274"/>
      <c r="E245" s="5"/>
      <c r="F245" s="5"/>
      <c r="G245" s="5"/>
      <c r="H245" s="5"/>
      <c r="I245" s="25"/>
      <c r="J245" s="2"/>
      <c r="K245" s="5"/>
      <c r="L245" s="276"/>
      <c r="M245" s="276"/>
      <c r="N245" s="274"/>
      <c r="O245" s="6"/>
      <c r="P245" s="6"/>
      <c r="Q245" s="6"/>
      <c r="R245" s="178"/>
      <c r="S245" s="6"/>
      <c r="T245" s="6"/>
      <c r="U245" s="274"/>
      <c r="V245" s="274"/>
      <c r="W245" s="274"/>
      <c r="X245" s="294"/>
      <c r="Y245" s="140"/>
      <c r="Z245" s="140"/>
      <c r="AA245" s="62"/>
      <c r="AB245" s="62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</row>
    <row r="246" spans="1:69" customFormat="1" ht="18.600000000000001" thickBot="1">
      <c r="A246" s="291"/>
      <c r="B246" s="272"/>
      <c r="C246" s="272"/>
      <c r="D246" s="274"/>
      <c r="E246" s="34"/>
      <c r="F246" s="5"/>
      <c r="G246" s="5"/>
      <c r="H246" s="34"/>
      <c r="I246" s="106"/>
      <c r="J246" s="2"/>
      <c r="K246" s="5"/>
      <c r="L246" s="276"/>
      <c r="M246" s="276"/>
      <c r="N246" s="274"/>
      <c r="O246" s="105"/>
      <c r="P246" s="105"/>
      <c r="Q246" s="155"/>
      <c r="R246" s="183"/>
      <c r="S246" s="105"/>
      <c r="T246" s="105"/>
      <c r="U246" s="274"/>
      <c r="V246" s="274"/>
      <c r="W246" s="274"/>
      <c r="X246" s="294"/>
      <c r="Y246" s="140"/>
      <c r="Z246" s="140"/>
      <c r="AA246" s="62"/>
      <c r="AB246" s="62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</row>
    <row r="247" spans="1:69" customFormat="1" ht="18.600000000000001" thickBot="1">
      <c r="A247" s="291"/>
      <c r="B247" s="272"/>
      <c r="C247" s="272"/>
      <c r="D247" s="274"/>
      <c r="E247" s="34"/>
      <c r="F247" s="34"/>
      <c r="G247" s="34"/>
      <c r="H247" s="34"/>
      <c r="I247" s="106"/>
      <c r="J247" s="34"/>
      <c r="K247" s="34"/>
      <c r="L247" s="276"/>
      <c r="M247" s="276"/>
      <c r="N247" s="274"/>
      <c r="O247" s="105"/>
      <c r="P247" s="105"/>
      <c r="Q247" s="155"/>
      <c r="R247" s="183"/>
      <c r="S247" s="105"/>
      <c r="T247" s="105"/>
      <c r="U247" s="274"/>
      <c r="V247" s="274"/>
      <c r="W247" s="274"/>
      <c r="X247" s="294"/>
      <c r="Y247" s="140"/>
      <c r="Z247" s="140"/>
      <c r="AA247" s="62"/>
      <c r="AB247" s="62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</row>
    <row r="248" spans="1:69" customFormat="1" ht="18.600000000000001" thickBot="1">
      <c r="A248" s="291"/>
      <c r="B248" s="272"/>
      <c r="C248" s="273"/>
      <c r="D248" s="274"/>
      <c r="E248" s="1"/>
      <c r="F248" s="1"/>
      <c r="G248" s="1"/>
      <c r="H248" s="1"/>
      <c r="I248" s="26"/>
      <c r="J248" s="1"/>
      <c r="K248" s="1"/>
      <c r="L248" s="277"/>
      <c r="M248" s="277"/>
      <c r="N248" s="274"/>
      <c r="O248" s="9"/>
      <c r="P248" s="9"/>
      <c r="Q248" s="9"/>
      <c r="R248" s="184"/>
      <c r="S248" s="9"/>
      <c r="T248" s="9"/>
      <c r="U248" s="275"/>
      <c r="V248" s="274"/>
      <c r="W248" s="274"/>
      <c r="X248" s="294"/>
      <c r="Y248" s="141"/>
      <c r="Z248" s="141"/>
      <c r="AA248" s="62"/>
      <c r="AB248" s="62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</row>
    <row r="249" spans="1:69" customFormat="1" ht="18">
      <c r="A249" s="290">
        <v>9</v>
      </c>
      <c r="B249" s="271" t="s">
        <v>33</v>
      </c>
      <c r="C249" s="271" t="s">
        <v>31</v>
      </c>
      <c r="D249" s="271" t="s">
        <v>64</v>
      </c>
      <c r="E249" s="5" t="s">
        <v>4</v>
      </c>
      <c r="F249" s="5" t="s">
        <v>37</v>
      </c>
      <c r="G249" s="5" t="s">
        <v>39</v>
      </c>
      <c r="H249" s="5">
        <v>1695</v>
      </c>
      <c r="I249" s="25">
        <v>5.45</v>
      </c>
      <c r="J249" s="5" t="s">
        <v>143</v>
      </c>
      <c r="K249" s="5" t="s">
        <v>42</v>
      </c>
      <c r="L249" s="278">
        <f>SUM(I249:I263)</f>
        <v>55.75</v>
      </c>
      <c r="M249" s="278">
        <f>L264+L249</f>
        <v>206.35</v>
      </c>
      <c r="N249" s="281">
        <f>N219+M249-V249</f>
        <v>749.94000000000017</v>
      </c>
      <c r="O249" s="251" t="s">
        <v>5</v>
      </c>
      <c r="P249" s="251" t="s">
        <v>43</v>
      </c>
      <c r="Q249" s="8">
        <v>2107</v>
      </c>
      <c r="R249" s="182">
        <v>32.5</v>
      </c>
      <c r="S249" s="8" t="s">
        <v>71</v>
      </c>
      <c r="T249" s="251" t="s">
        <v>42</v>
      </c>
      <c r="U249" s="283">
        <f>SUM(R249:R263)</f>
        <v>124.39999999999999</v>
      </c>
      <c r="V249" s="282">
        <f>SUM(U249:U278)</f>
        <v>240.89</v>
      </c>
      <c r="W249" s="284">
        <v>6800</v>
      </c>
      <c r="X249" s="293">
        <f>(W249+W264)*18</f>
        <v>237600</v>
      </c>
      <c r="Y249" s="145"/>
      <c r="Z249" s="135" t="s">
        <v>81</v>
      </c>
      <c r="AA249" s="62"/>
      <c r="AB249" s="62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</row>
    <row r="250" spans="1:69" customFormat="1" ht="18">
      <c r="A250" s="297"/>
      <c r="B250" s="272"/>
      <c r="C250" s="272"/>
      <c r="D250" s="272"/>
      <c r="E250" s="5" t="s">
        <v>4</v>
      </c>
      <c r="F250" s="5" t="s">
        <v>37</v>
      </c>
      <c r="G250" s="5" t="s">
        <v>39</v>
      </c>
      <c r="H250" s="5">
        <v>1697</v>
      </c>
      <c r="I250" s="25">
        <v>8.8000000000000007</v>
      </c>
      <c r="J250" s="5" t="s">
        <v>143</v>
      </c>
      <c r="K250" s="5" t="s">
        <v>42</v>
      </c>
      <c r="L250" s="279"/>
      <c r="M250" s="276"/>
      <c r="N250" s="296"/>
      <c r="O250" s="6" t="s">
        <v>5</v>
      </c>
      <c r="P250" s="6" t="s">
        <v>43</v>
      </c>
      <c r="Q250" s="6">
        <v>2108</v>
      </c>
      <c r="R250" s="178">
        <v>32.450000000000003</v>
      </c>
      <c r="S250" s="6" t="s">
        <v>71</v>
      </c>
      <c r="T250" s="6" t="s">
        <v>42</v>
      </c>
      <c r="U250" s="283"/>
      <c r="V250" s="283"/>
      <c r="W250" s="285"/>
      <c r="X250" s="294"/>
      <c r="Y250" s="144"/>
      <c r="Z250" s="140"/>
      <c r="AA250" s="62"/>
      <c r="AB250" s="62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</row>
    <row r="251" spans="1:69" customFormat="1" ht="18">
      <c r="A251" s="297"/>
      <c r="B251" s="272"/>
      <c r="C251" s="272"/>
      <c r="D251" s="272"/>
      <c r="E251" s="5" t="s">
        <v>4</v>
      </c>
      <c r="F251" s="5" t="s">
        <v>37</v>
      </c>
      <c r="G251" s="5" t="s">
        <v>39</v>
      </c>
      <c r="H251" s="5">
        <v>1694</v>
      </c>
      <c r="I251" s="25">
        <v>14</v>
      </c>
      <c r="J251" s="5" t="s">
        <v>143</v>
      </c>
      <c r="K251" s="5" t="s">
        <v>42</v>
      </c>
      <c r="L251" s="279"/>
      <c r="M251" s="276"/>
      <c r="N251" s="296"/>
      <c r="O251" s="6" t="s">
        <v>5</v>
      </c>
      <c r="P251" s="6" t="s">
        <v>43</v>
      </c>
      <c r="Q251" s="6">
        <v>2109</v>
      </c>
      <c r="R251" s="178">
        <v>29.4</v>
      </c>
      <c r="S251" s="6" t="s">
        <v>71</v>
      </c>
      <c r="T251" s="6" t="s">
        <v>42</v>
      </c>
      <c r="U251" s="283"/>
      <c r="V251" s="283"/>
      <c r="W251" s="285"/>
      <c r="X251" s="294"/>
      <c r="Y251" s="140"/>
      <c r="Z251" s="140"/>
      <c r="AA251" s="62"/>
      <c r="AB251" s="62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</row>
    <row r="252" spans="1:69" customFormat="1" ht="18">
      <c r="A252" s="297"/>
      <c r="B252" s="272"/>
      <c r="C252" s="272"/>
      <c r="D252" s="272"/>
      <c r="E252" s="5" t="s">
        <v>4</v>
      </c>
      <c r="F252" s="5" t="s">
        <v>37</v>
      </c>
      <c r="G252" s="5" t="s">
        <v>39</v>
      </c>
      <c r="H252" s="5">
        <v>1696</v>
      </c>
      <c r="I252" s="25">
        <v>10.5</v>
      </c>
      <c r="J252" s="5" t="s">
        <v>143</v>
      </c>
      <c r="K252" s="5" t="s">
        <v>42</v>
      </c>
      <c r="L252" s="279"/>
      <c r="M252" s="276"/>
      <c r="N252" s="296"/>
      <c r="O252" s="6" t="s">
        <v>5</v>
      </c>
      <c r="P252" s="6" t="s">
        <v>43</v>
      </c>
      <c r="Q252" s="6">
        <v>2110</v>
      </c>
      <c r="R252" s="178">
        <v>30.05</v>
      </c>
      <c r="S252" s="6" t="s">
        <v>71</v>
      </c>
      <c r="T252" s="6" t="s">
        <v>42</v>
      </c>
      <c r="U252" s="283"/>
      <c r="V252" s="283"/>
      <c r="W252" s="285"/>
      <c r="X252" s="294"/>
      <c r="Y252" s="140"/>
      <c r="Z252" s="140"/>
      <c r="AA252" s="62"/>
      <c r="AB252" s="62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</row>
    <row r="253" spans="1:69" customFormat="1" ht="18">
      <c r="A253" s="297"/>
      <c r="B253" s="272"/>
      <c r="C253" s="272"/>
      <c r="D253" s="272"/>
      <c r="E253" s="5" t="s">
        <v>4</v>
      </c>
      <c r="F253" s="5" t="s">
        <v>37</v>
      </c>
      <c r="G253" s="5" t="s">
        <v>39</v>
      </c>
      <c r="H253" s="5">
        <v>1693</v>
      </c>
      <c r="I253" s="25">
        <v>17</v>
      </c>
      <c r="J253" s="5" t="s">
        <v>143</v>
      </c>
      <c r="K253" s="5" t="s">
        <v>42</v>
      </c>
      <c r="L253" s="279"/>
      <c r="M253" s="276"/>
      <c r="N253" s="296"/>
      <c r="O253" s="6"/>
      <c r="P253" s="6"/>
      <c r="Q253" s="6"/>
      <c r="R253" s="178"/>
      <c r="S253" s="6"/>
      <c r="T253" s="6"/>
      <c r="U253" s="283"/>
      <c r="V253" s="283"/>
      <c r="W253" s="285"/>
      <c r="X253" s="294"/>
      <c r="Y253" s="140"/>
      <c r="Z253" s="140"/>
      <c r="AA253" s="62"/>
      <c r="AB253" s="62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</row>
    <row r="254" spans="1:69" customFormat="1" ht="18">
      <c r="A254" s="297"/>
      <c r="B254" s="272"/>
      <c r="C254" s="272"/>
      <c r="D254" s="272"/>
      <c r="E254" s="2"/>
      <c r="F254" s="2"/>
      <c r="G254" s="2"/>
      <c r="H254" s="2"/>
      <c r="I254" s="27"/>
      <c r="J254" s="2"/>
      <c r="K254" s="5"/>
      <c r="L254" s="279"/>
      <c r="M254" s="276"/>
      <c r="N254" s="296"/>
      <c r="O254" s="6"/>
      <c r="P254" s="6"/>
      <c r="Q254" s="6"/>
      <c r="R254" s="185"/>
      <c r="S254" s="6"/>
      <c r="T254" s="6"/>
      <c r="U254" s="283"/>
      <c r="V254" s="283"/>
      <c r="W254" s="285"/>
      <c r="X254" s="294"/>
      <c r="Y254" s="140"/>
      <c r="Z254" s="140"/>
      <c r="AA254" s="62"/>
      <c r="AB254" s="62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</row>
    <row r="255" spans="1:69" customFormat="1" ht="18.600000000000001" thickBot="1">
      <c r="A255" s="297"/>
      <c r="B255" s="272"/>
      <c r="C255" s="272"/>
      <c r="D255" s="272"/>
      <c r="E255" s="2"/>
      <c r="F255" s="2"/>
      <c r="G255" s="2"/>
      <c r="H255" s="2"/>
      <c r="I255" s="27"/>
      <c r="J255" s="2"/>
      <c r="K255" s="5"/>
      <c r="L255" s="279"/>
      <c r="M255" s="276"/>
      <c r="N255" s="296"/>
      <c r="O255" s="6"/>
      <c r="P255" s="6"/>
      <c r="Q255" s="6"/>
      <c r="R255" s="178"/>
      <c r="S255" s="6"/>
      <c r="T255" s="6"/>
      <c r="U255" s="283"/>
      <c r="V255" s="283"/>
      <c r="W255" s="285"/>
      <c r="X255" s="294"/>
      <c r="Y255" s="140"/>
      <c r="Z255" s="140"/>
      <c r="AA255" s="62"/>
      <c r="AB255" s="62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</row>
    <row r="256" spans="1:69" customFormat="1" ht="18.600000000000001" thickBot="1">
      <c r="A256" s="297"/>
      <c r="B256" s="272"/>
      <c r="C256" s="272"/>
      <c r="D256" s="272"/>
      <c r="E256" s="2"/>
      <c r="F256" s="2"/>
      <c r="G256" s="2"/>
      <c r="H256" s="2"/>
      <c r="I256" s="27"/>
      <c r="J256" s="2"/>
      <c r="K256" s="5"/>
      <c r="L256" s="279"/>
      <c r="M256" s="276"/>
      <c r="N256" s="296"/>
      <c r="O256" s="6"/>
      <c r="P256" s="6"/>
      <c r="Q256" s="6"/>
      <c r="R256" s="178"/>
      <c r="S256" s="6"/>
      <c r="T256" s="6"/>
      <c r="U256" s="283"/>
      <c r="V256" s="283"/>
      <c r="W256" s="285"/>
      <c r="X256" s="294"/>
      <c r="Y256" s="140"/>
      <c r="Z256" s="140"/>
      <c r="AA256" s="62"/>
      <c r="AB256" s="62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</row>
    <row r="257" spans="1:69" customFormat="1" ht="18.600000000000001" thickBot="1">
      <c r="A257" s="297"/>
      <c r="B257" s="272"/>
      <c r="C257" s="272"/>
      <c r="D257" s="272"/>
      <c r="E257" s="5"/>
      <c r="F257" s="2"/>
      <c r="G257" s="2"/>
      <c r="H257" s="2"/>
      <c r="I257" s="27"/>
      <c r="J257" s="2"/>
      <c r="K257" s="5"/>
      <c r="L257" s="279"/>
      <c r="M257" s="276"/>
      <c r="N257" s="296"/>
      <c r="O257" s="7"/>
      <c r="P257" s="7"/>
      <c r="Q257" s="7"/>
      <c r="R257" s="185"/>
      <c r="S257" s="7"/>
      <c r="T257" s="7"/>
      <c r="U257" s="283"/>
      <c r="V257" s="283"/>
      <c r="W257" s="285"/>
      <c r="X257" s="294"/>
      <c r="Y257" s="140"/>
      <c r="Z257" s="140"/>
      <c r="AA257" s="62"/>
      <c r="AB257" s="62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</row>
    <row r="258" spans="1:69" customFormat="1" ht="18.600000000000001" thickBot="1">
      <c r="A258" s="297"/>
      <c r="B258" s="272"/>
      <c r="C258" s="272"/>
      <c r="D258" s="272"/>
      <c r="E258" s="5"/>
      <c r="F258" s="2"/>
      <c r="G258" s="2"/>
      <c r="H258" s="2"/>
      <c r="I258" s="27"/>
      <c r="J258" s="2"/>
      <c r="K258" s="5"/>
      <c r="L258" s="279"/>
      <c r="M258" s="276"/>
      <c r="N258" s="296"/>
      <c r="O258" s="7"/>
      <c r="P258" s="7"/>
      <c r="Q258" s="7"/>
      <c r="R258" s="185"/>
      <c r="S258" s="7"/>
      <c r="T258" s="7"/>
      <c r="U258" s="283"/>
      <c r="V258" s="283"/>
      <c r="W258" s="285"/>
      <c r="X258" s="294"/>
      <c r="Y258" s="140"/>
      <c r="Z258" s="140"/>
      <c r="AA258" s="62"/>
      <c r="AB258" s="62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</row>
    <row r="259" spans="1:69" customFormat="1" ht="18.600000000000001" thickBot="1">
      <c r="A259" s="297"/>
      <c r="B259" s="272"/>
      <c r="C259" s="272"/>
      <c r="D259" s="272"/>
      <c r="E259" s="5"/>
      <c r="F259" s="2"/>
      <c r="G259" s="2"/>
      <c r="H259" s="2"/>
      <c r="I259" s="27"/>
      <c r="J259" s="5"/>
      <c r="K259" s="5"/>
      <c r="L259" s="279"/>
      <c r="M259" s="276"/>
      <c r="N259" s="296"/>
      <c r="O259" s="7"/>
      <c r="P259" s="7"/>
      <c r="Q259" s="7"/>
      <c r="R259" s="185"/>
      <c r="S259" s="7"/>
      <c r="T259" s="7"/>
      <c r="U259" s="283"/>
      <c r="V259" s="283"/>
      <c r="W259" s="285"/>
      <c r="X259" s="294"/>
      <c r="Y259" s="140"/>
      <c r="Z259" s="140"/>
      <c r="AA259" s="62"/>
      <c r="AB259" s="62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</row>
    <row r="260" spans="1:69" customFormat="1" ht="18.600000000000001" thickBot="1">
      <c r="A260" s="297"/>
      <c r="B260" s="272"/>
      <c r="C260" s="272"/>
      <c r="D260" s="272"/>
      <c r="E260" s="5"/>
      <c r="F260" s="2"/>
      <c r="G260" s="2"/>
      <c r="H260" s="2"/>
      <c r="I260" s="27"/>
      <c r="J260" s="5"/>
      <c r="K260" s="5"/>
      <c r="L260" s="279"/>
      <c r="M260" s="276"/>
      <c r="N260" s="296"/>
      <c r="O260" s="7"/>
      <c r="P260" s="7"/>
      <c r="Q260" s="7"/>
      <c r="R260" s="185"/>
      <c r="S260" s="7"/>
      <c r="T260" s="7"/>
      <c r="U260" s="283"/>
      <c r="V260" s="283"/>
      <c r="W260" s="285"/>
      <c r="X260" s="294"/>
      <c r="Y260" s="140"/>
      <c r="Z260" s="140"/>
      <c r="AA260" s="62"/>
      <c r="AB260" s="62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</row>
    <row r="261" spans="1:69" customFormat="1" ht="18.600000000000001" thickBot="1">
      <c r="A261" s="297"/>
      <c r="B261" s="272"/>
      <c r="C261" s="272"/>
      <c r="D261" s="272"/>
      <c r="E261" s="5"/>
      <c r="F261" s="2"/>
      <c r="G261" s="2"/>
      <c r="H261" s="2"/>
      <c r="I261" s="27"/>
      <c r="J261" s="2"/>
      <c r="K261" s="2"/>
      <c r="L261" s="279"/>
      <c r="M261" s="276"/>
      <c r="N261" s="296"/>
      <c r="O261" s="7"/>
      <c r="P261" s="7"/>
      <c r="Q261" s="7"/>
      <c r="R261" s="185"/>
      <c r="S261" s="7"/>
      <c r="T261" s="7"/>
      <c r="U261" s="283"/>
      <c r="V261" s="283"/>
      <c r="W261" s="285"/>
      <c r="X261" s="294"/>
      <c r="Y261" s="140"/>
      <c r="Z261" s="140"/>
      <c r="AA261" s="62"/>
      <c r="AB261" s="62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</row>
    <row r="262" spans="1:69" customFormat="1" ht="18.600000000000001" thickBot="1">
      <c r="A262" s="291"/>
      <c r="B262" s="272"/>
      <c r="C262" s="272"/>
      <c r="D262" s="274"/>
      <c r="E262" s="5"/>
      <c r="F262" s="2"/>
      <c r="G262" s="2"/>
      <c r="H262" s="2"/>
      <c r="I262" s="27"/>
      <c r="J262" s="2"/>
      <c r="K262" s="2"/>
      <c r="L262" s="279"/>
      <c r="M262" s="276"/>
      <c r="N262" s="274"/>
      <c r="O262" s="6"/>
      <c r="P262" s="6"/>
      <c r="Q262" s="6"/>
      <c r="R262" s="178"/>
      <c r="S262" s="6"/>
      <c r="T262" s="6"/>
      <c r="U262" s="274"/>
      <c r="V262" s="274"/>
      <c r="W262" s="274"/>
      <c r="X262" s="294"/>
      <c r="Y262" s="140"/>
      <c r="Z262" s="140"/>
      <c r="AA262" s="62"/>
      <c r="AB262" s="62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</row>
    <row r="263" spans="1:69" customFormat="1" ht="18.600000000000001" thickBot="1">
      <c r="A263" s="291"/>
      <c r="B263" s="273"/>
      <c r="C263" s="273"/>
      <c r="D263" s="274"/>
      <c r="E263" s="1"/>
      <c r="F263" s="1"/>
      <c r="G263" s="1"/>
      <c r="H263" s="1"/>
      <c r="I263" s="26"/>
      <c r="J263" s="1"/>
      <c r="K263" s="1"/>
      <c r="L263" s="280"/>
      <c r="M263" s="276"/>
      <c r="N263" s="274"/>
      <c r="O263" s="9"/>
      <c r="P263" s="9"/>
      <c r="Q263" s="9"/>
      <c r="R263" s="184"/>
      <c r="S263" s="9"/>
      <c r="T263" s="9"/>
      <c r="U263" s="275"/>
      <c r="V263" s="274"/>
      <c r="W263" s="275"/>
      <c r="X263" s="294"/>
      <c r="Y263" s="141"/>
      <c r="Z263" s="141"/>
      <c r="AA263" s="62"/>
      <c r="AB263" s="62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</row>
    <row r="264" spans="1:69" customFormat="1" ht="18">
      <c r="A264" s="291"/>
      <c r="B264" s="271" t="s">
        <v>34</v>
      </c>
      <c r="C264" s="271" t="s">
        <v>29</v>
      </c>
      <c r="D264" s="271" t="s">
        <v>36</v>
      </c>
      <c r="E264" s="5" t="s">
        <v>28</v>
      </c>
      <c r="F264" s="2" t="s">
        <v>37</v>
      </c>
      <c r="G264" s="2" t="s">
        <v>40</v>
      </c>
      <c r="H264" s="2" t="s">
        <v>146</v>
      </c>
      <c r="I264" s="27">
        <v>32.549999999999997</v>
      </c>
      <c r="J264" s="2" t="s">
        <v>147</v>
      </c>
      <c r="K264" s="2" t="s">
        <v>42</v>
      </c>
      <c r="L264" s="276">
        <f>SUM(I264:I278)</f>
        <v>150.6</v>
      </c>
      <c r="M264" s="276"/>
      <c r="N264" s="274"/>
      <c r="O264" s="221" t="s">
        <v>5</v>
      </c>
      <c r="P264" s="221" t="s">
        <v>43</v>
      </c>
      <c r="Q264" s="8">
        <v>2111</v>
      </c>
      <c r="R264" s="182">
        <v>27.78</v>
      </c>
      <c r="S264" s="221" t="s">
        <v>71</v>
      </c>
      <c r="T264" s="221" t="s">
        <v>42</v>
      </c>
      <c r="U264" s="283">
        <f>SUM(R264:R278)</f>
        <v>116.49</v>
      </c>
      <c r="V264" s="274"/>
      <c r="W264" s="285">
        <v>6400</v>
      </c>
      <c r="X264" s="294"/>
      <c r="Y264" s="135" t="s">
        <v>144</v>
      </c>
      <c r="Z264" s="135" t="s">
        <v>145</v>
      </c>
      <c r="AA264" s="62"/>
      <c r="AB264" s="62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</row>
    <row r="265" spans="1:69" customFormat="1" ht="18">
      <c r="A265" s="291"/>
      <c r="B265" s="272"/>
      <c r="C265" s="272"/>
      <c r="D265" s="272"/>
      <c r="E265" s="5" t="s">
        <v>28</v>
      </c>
      <c r="F265" s="2" t="s">
        <v>37</v>
      </c>
      <c r="G265" s="2" t="s">
        <v>40</v>
      </c>
      <c r="H265" s="2" t="s">
        <v>148</v>
      </c>
      <c r="I265" s="27">
        <v>30</v>
      </c>
      <c r="J265" s="2" t="s">
        <v>103</v>
      </c>
      <c r="K265" s="2" t="s">
        <v>42</v>
      </c>
      <c r="L265" s="276"/>
      <c r="M265" s="276"/>
      <c r="N265" s="274"/>
      <c r="O265" s="6" t="s">
        <v>5</v>
      </c>
      <c r="P265" s="6" t="s">
        <v>43</v>
      </c>
      <c r="Q265" s="6">
        <v>2112</v>
      </c>
      <c r="R265" s="178">
        <v>29.66</v>
      </c>
      <c r="S265" s="6" t="s">
        <v>131</v>
      </c>
      <c r="T265" s="6" t="s">
        <v>42</v>
      </c>
      <c r="U265" s="283"/>
      <c r="V265" s="274"/>
      <c r="W265" s="285"/>
      <c r="X265" s="294"/>
      <c r="Y265" s="144"/>
      <c r="Z265" s="142"/>
      <c r="AA265" s="62"/>
      <c r="AB265" s="62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</row>
    <row r="266" spans="1:69" customFormat="1" ht="18">
      <c r="A266" s="291"/>
      <c r="B266" s="272"/>
      <c r="C266" s="272"/>
      <c r="D266" s="272"/>
      <c r="E266" s="2" t="s">
        <v>28</v>
      </c>
      <c r="F266" s="2" t="s">
        <v>37</v>
      </c>
      <c r="G266" s="2" t="s">
        <v>40</v>
      </c>
      <c r="H266" s="5">
        <v>46</v>
      </c>
      <c r="I266" s="25">
        <v>27.4</v>
      </c>
      <c r="J266" s="2" t="s">
        <v>140</v>
      </c>
      <c r="K266" s="5" t="s">
        <v>42</v>
      </c>
      <c r="L266" s="276"/>
      <c r="M266" s="276"/>
      <c r="N266" s="274"/>
      <c r="O266" s="6" t="s">
        <v>5</v>
      </c>
      <c r="P266" s="6" t="s">
        <v>43</v>
      </c>
      <c r="Q266" s="6">
        <v>2113</v>
      </c>
      <c r="R266" s="178">
        <v>30.8</v>
      </c>
      <c r="S266" s="6" t="s">
        <v>131</v>
      </c>
      <c r="T266" s="6" t="s">
        <v>42</v>
      </c>
      <c r="U266" s="283"/>
      <c r="V266" s="274"/>
      <c r="W266" s="285"/>
      <c r="X266" s="294"/>
      <c r="Y266" s="140"/>
      <c r="Z266" s="140"/>
      <c r="AA266" s="62"/>
      <c r="AB266" s="62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</row>
    <row r="267" spans="1:69" customFormat="1" ht="18">
      <c r="A267" s="291"/>
      <c r="B267" s="272"/>
      <c r="C267" s="272"/>
      <c r="D267" s="272"/>
      <c r="E267" s="2" t="s">
        <v>57</v>
      </c>
      <c r="F267" s="2" t="s">
        <v>37</v>
      </c>
      <c r="G267" s="2" t="s">
        <v>39</v>
      </c>
      <c r="H267" s="5">
        <v>914</v>
      </c>
      <c r="I267" s="25">
        <v>7</v>
      </c>
      <c r="J267" s="2" t="s">
        <v>143</v>
      </c>
      <c r="K267" s="5" t="s">
        <v>42</v>
      </c>
      <c r="L267" s="276"/>
      <c r="M267" s="276"/>
      <c r="N267" s="274"/>
      <c r="O267" s="6" t="s">
        <v>5</v>
      </c>
      <c r="P267" s="6" t="s">
        <v>43</v>
      </c>
      <c r="Q267" s="6">
        <v>2114</v>
      </c>
      <c r="R267" s="178">
        <v>28.25</v>
      </c>
      <c r="S267" s="6" t="s">
        <v>131</v>
      </c>
      <c r="T267" s="6" t="s">
        <v>42</v>
      </c>
      <c r="U267" s="283"/>
      <c r="V267" s="274"/>
      <c r="W267" s="285"/>
      <c r="X267" s="294"/>
      <c r="Y267" s="140"/>
      <c r="Z267" s="140"/>
      <c r="AA267" s="62"/>
      <c r="AB267" s="62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</row>
    <row r="268" spans="1:69" customFormat="1" ht="18">
      <c r="A268" s="291"/>
      <c r="B268" s="272"/>
      <c r="C268" s="272"/>
      <c r="D268" s="272"/>
      <c r="E268" s="2" t="s">
        <v>4</v>
      </c>
      <c r="F268" s="2" t="s">
        <v>37</v>
      </c>
      <c r="G268" s="2" t="s">
        <v>39</v>
      </c>
      <c r="H268" s="5">
        <v>1698</v>
      </c>
      <c r="I268" s="25">
        <v>17.899999999999999</v>
      </c>
      <c r="J268" s="2" t="s">
        <v>143</v>
      </c>
      <c r="K268" s="5" t="s">
        <v>42</v>
      </c>
      <c r="L268" s="276"/>
      <c r="M268" s="276"/>
      <c r="N268" s="274"/>
      <c r="O268" s="6"/>
      <c r="P268" s="6"/>
      <c r="Q268" s="6"/>
      <c r="R268" s="178"/>
      <c r="S268" s="6"/>
      <c r="T268" s="6"/>
      <c r="U268" s="283"/>
      <c r="V268" s="274"/>
      <c r="W268" s="285"/>
      <c r="X268" s="294"/>
      <c r="Y268" s="140"/>
      <c r="Z268" s="140"/>
      <c r="AA268" s="62"/>
      <c r="AB268" s="62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</row>
    <row r="269" spans="1:69" customFormat="1" ht="18">
      <c r="A269" s="291"/>
      <c r="B269" s="272"/>
      <c r="C269" s="272"/>
      <c r="D269" s="272"/>
      <c r="E269" s="2" t="s">
        <v>4</v>
      </c>
      <c r="F269" s="2" t="s">
        <v>37</v>
      </c>
      <c r="G269" s="2" t="s">
        <v>39</v>
      </c>
      <c r="H269" s="5">
        <v>1699</v>
      </c>
      <c r="I269" s="25">
        <v>18.75</v>
      </c>
      <c r="J269" s="2" t="s">
        <v>143</v>
      </c>
      <c r="K269" s="5" t="s">
        <v>42</v>
      </c>
      <c r="L269" s="276"/>
      <c r="M269" s="276"/>
      <c r="N269" s="274"/>
      <c r="O269" s="7"/>
      <c r="P269" s="7"/>
      <c r="Q269" s="7"/>
      <c r="R269" s="185"/>
      <c r="S269" s="7"/>
      <c r="T269" s="7"/>
      <c r="U269" s="283"/>
      <c r="V269" s="274"/>
      <c r="W269" s="285"/>
      <c r="X269" s="294"/>
      <c r="Y269" s="140"/>
      <c r="Z269" s="140"/>
      <c r="AA269" s="62"/>
      <c r="AB269" s="62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</row>
    <row r="270" spans="1:69" customFormat="1" ht="18.600000000000001" thickBot="1">
      <c r="A270" s="291"/>
      <c r="B270" s="272"/>
      <c r="C270" s="272"/>
      <c r="D270" s="272"/>
      <c r="E270" s="5" t="s">
        <v>4</v>
      </c>
      <c r="F270" s="5" t="s">
        <v>37</v>
      </c>
      <c r="G270" s="5" t="s">
        <v>39</v>
      </c>
      <c r="H270" s="5">
        <v>1701</v>
      </c>
      <c r="I270" s="25">
        <v>9.25</v>
      </c>
      <c r="J270" s="2" t="s">
        <v>143</v>
      </c>
      <c r="K270" s="5" t="s">
        <v>42</v>
      </c>
      <c r="L270" s="276"/>
      <c r="M270" s="276"/>
      <c r="N270" s="274"/>
      <c r="O270" s="7"/>
      <c r="P270" s="7"/>
      <c r="Q270" s="7"/>
      <c r="R270" s="185"/>
      <c r="S270" s="7"/>
      <c r="T270" s="7"/>
      <c r="U270" s="283"/>
      <c r="V270" s="274"/>
      <c r="W270" s="285"/>
      <c r="X270" s="294"/>
      <c r="Y270" s="140"/>
      <c r="Z270" s="140"/>
      <c r="AA270" s="62"/>
      <c r="AB270" s="62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</row>
    <row r="271" spans="1:69" customFormat="1" ht="18.600000000000001" thickBot="1">
      <c r="A271" s="291"/>
      <c r="B271" s="272"/>
      <c r="C271" s="272"/>
      <c r="D271" s="272"/>
      <c r="E271" s="2" t="s">
        <v>4</v>
      </c>
      <c r="F271" s="2" t="s">
        <v>37</v>
      </c>
      <c r="G271" s="2" t="s">
        <v>39</v>
      </c>
      <c r="H271" s="5">
        <v>1703</v>
      </c>
      <c r="I271" s="27">
        <v>7.75</v>
      </c>
      <c r="J271" s="2" t="s">
        <v>143</v>
      </c>
      <c r="K271" s="5" t="s">
        <v>42</v>
      </c>
      <c r="L271" s="276"/>
      <c r="M271" s="276"/>
      <c r="N271" s="274"/>
      <c r="O271" s="7"/>
      <c r="P271" s="7"/>
      <c r="Q271" s="7"/>
      <c r="R271" s="185"/>
      <c r="S271" s="7"/>
      <c r="T271" s="7"/>
      <c r="U271" s="283"/>
      <c r="V271" s="274"/>
      <c r="W271" s="285"/>
      <c r="X271" s="294"/>
      <c r="Y271" s="140"/>
      <c r="Z271" s="140"/>
      <c r="AA271" s="62"/>
      <c r="AB271" s="62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</row>
    <row r="272" spans="1:69" customFormat="1" ht="18.600000000000001" thickBot="1">
      <c r="A272" s="291"/>
      <c r="B272" s="272"/>
      <c r="C272" s="272"/>
      <c r="D272" s="272"/>
      <c r="E272" s="2"/>
      <c r="F272" s="2"/>
      <c r="G272" s="2"/>
      <c r="H272" s="5"/>
      <c r="I272" s="27"/>
      <c r="J272" s="2"/>
      <c r="K272" s="5"/>
      <c r="L272" s="276"/>
      <c r="M272" s="276"/>
      <c r="N272" s="274"/>
      <c r="O272" s="7"/>
      <c r="P272" s="7"/>
      <c r="Q272" s="7"/>
      <c r="R272" s="185"/>
      <c r="S272" s="7"/>
      <c r="T272" s="7"/>
      <c r="U272" s="283"/>
      <c r="V272" s="274"/>
      <c r="W272" s="285"/>
      <c r="X272" s="294"/>
      <c r="Y272" s="140"/>
      <c r="Z272" s="140"/>
      <c r="AA272" s="62"/>
      <c r="AB272" s="62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</row>
    <row r="273" spans="1:69" customFormat="1" ht="18.600000000000001" thickBot="1">
      <c r="A273" s="291"/>
      <c r="B273" s="272"/>
      <c r="C273" s="272"/>
      <c r="D273" s="272"/>
      <c r="E273" s="2"/>
      <c r="F273" s="2"/>
      <c r="G273" s="2"/>
      <c r="H273" s="5"/>
      <c r="I273" s="27"/>
      <c r="J273" s="2"/>
      <c r="K273" s="5"/>
      <c r="L273" s="276"/>
      <c r="M273" s="276"/>
      <c r="N273" s="274"/>
      <c r="O273" s="7"/>
      <c r="P273" s="7"/>
      <c r="Q273" s="7"/>
      <c r="R273" s="185"/>
      <c r="S273" s="7"/>
      <c r="T273" s="7"/>
      <c r="U273" s="283"/>
      <c r="V273" s="274"/>
      <c r="W273" s="285"/>
      <c r="X273" s="294"/>
      <c r="Y273" s="140"/>
      <c r="Z273" s="140"/>
      <c r="AA273" s="62"/>
      <c r="AB273" s="62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</row>
    <row r="274" spans="1:69" customFormat="1" ht="18.600000000000001" thickBot="1">
      <c r="A274" s="291"/>
      <c r="B274" s="272"/>
      <c r="C274" s="272"/>
      <c r="D274" s="272"/>
      <c r="E274" s="2"/>
      <c r="F274" s="2"/>
      <c r="G274" s="2"/>
      <c r="H274" s="5"/>
      <c r="I274" s="27"/>
      <c r="J274" s="2"/>
      <c r="K274" s="5"/>
      <c r="L274" s="276"/>
      <c r="M274" s="276"/>
      <c r="N274" s="274"/>
      <c r="O274" s="7"/>
      <c r="P274" s="7"/>
      <c r="Q274" s="7"/>
      <c r="R274" s="185"/>
      <c r="S274" s="7"/>
      <c r="T274" s="7"/>
      <c r="U274" s="283"/>
      <c r="V274" s="274"/>
      <c r="W274" s="285"/>
      <c r="X274" s="294"/>
      <c r="Y274" s="140"/>
      <c r="Z274" s="140"/>
      <c r="AA274" s="62"/>
      <c r="AB274" s="62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</row>
    <row r="275" spans="1:69" customFormat="1" ht="18.600000000000001" thickBot="1">
      <c r="A275" s="291"/>
      <c r="B275" s="272"/>
      <c r="C275" s="272"/>
      <c r="D275" s="272"/>
      <c r="E275" s="2"/>
      <c r="F275" s="2"/>
      <c r="G275" s="2"/>
      <c r="H275" s="2"/>
      <c r="I275" s="27"/>
      <c r="J275" s="2"/>
      <c r="K275" s="5"/>
      <c r="L275" s="276"/>
      <c r="M275" s="276"/>
      <c r="N275" s="274"/>
      <c r="O275" s="7"/>
      <c r="P275" s="7"/>
      <c r="Q275" s="7"/>
      <c r="R275" s="185"/>
      <c r="S275" s="7"/>
      <c r="T275" s="7"/>
      <c r="U275" s="283"/>
      <c r="V275" s="274"/>
      <c r="W275" s="285"/>
      <c r="X275" s="294"/>
      <c r="Y275" s="140"/>
      <c r="Z275" s="140"/>
      <c r="AA275" s="62"/>
      <c r="AB275" s="62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</row>
    <row r="276" spans="1:69" customFormat="1" ht="18.600000000000001" thickBot="1">
      <c r="A276" s="291"/>
      <c r="B276" s="272"/>
      <c r="C276" s="272"/>
      <c r="D276" s="274"/>
      <c r="E276" s="2"/>
      <c r="F276" s="2"/>
      <c r="G276" s="2"/>
      <c r="H276" s="2"/>
      <c r="I276" s="27"/>
      <c r="J276" s="2"/>
      <c r="K276" s="5"/>
      <c r="L276" s="276"/>
      <c r="M276" s="276"/>
      <c r="N276" s="274"/>
      <c r="O276" s="6"/>
      <c r="P276" s="6"/>
      <c r="Q276" s="6"/>
      <c r="R276" s="178"/>
      <c r="S276" s="6"/>
      <c r="T276" s="6"/>
      <c r="U276" s="274"/>
      <c r="V276" s="274"/>
      <c r="W276" s="274"/>
      <c r="X276" s="294"/>
      <c r="Y276" s="140"/>
      <c r="Z276" s="140"/>
      <c r="AA276" s="62"/>
      <c r="AB276" s="62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</row>
    <row r="277" spans="1:69" customFormat="1" ht="18">
      <c r="A277" s="291"/>
      <c r="B277" s="272"/>
      <c r="C277" s="272"/>
      <c r="D277" s="274"/>
      <c r="E277" s="2"/>
      <c r="F277" s="2"/>
      <c r="G277" s="2"/>
      <c r="H277" s="2"/>
      <c r="I277" s="27"/>
      <c r="J277" s="2"/>
      <c r="K277" s="5"/>
      <c r="L277" s="276"/>
      <c r="M277" s="276"/>
      <c r="N277" s="274"/>
      <c r="O277" s="6"/>
      <c r="P277" s="6"/>
      <c r="Q277" s="6"/>
      <c r="R277" s="178"/>
      <c r="S277" s="6"/>
      <c r="T277" s="6"/>
      <c r="U277" s="274"/>
      <c r="V277" s="274"/>
      <c r="W277" s="274"/>
      <c r="X277" s="294"/>
      <c r="Y277" s="140"/>
      <c r="Z277" s="140"/>
      <c r="AA277" s="62"/>
      <c r="AB277" s="62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</row>
    <row r="278" spans="1:69" customFormat="1" ht="21.75" customHeight="1" thickBot="1">
      <c r="A278" s="291"/>
      <c r="B278" s="272"/>
      <c r="C278" s="273"/>
      <c r="D278" s="274"/>
      <c r="E278" s="1"/>
      <c r="F278" s="2"/>
      <c r="G278" s="2"/>
      <c r="H278" s="2"/>
      <c r="I278" s="27"/>
      <c r="J278" s="1"/>
      <c r="K278" s="5"/>
      <c r="L278" s="277"/>
      <c r="M278" s="277"/>
      <c r="N278" s="274"/>
      <c r="O278" s="9"/>
      <c r="P278" s="9"/>
      <c r="Q278" s="9"/>
      <c r="R278" s="184"/>
      <c r="S278" s="9"/>
      <c r="T278" s="9"/>
      <c r="U278" s="274"/>
      <c r="V278" s="274"/>
      <c r="W278" s="274"/>
      <c r="X278" s="294"/>
      <c r="Y278" s="141"/>
      <c r="Z278" s="141"/>
      <c r="AA278" s="62"/>
      <c r="AB278" s="62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</row>
    <row r="279" spans="1:69" customFormat="1" ht="18">
      <c r="A279" s="290">
        <v>10</v>
      </c>
      <c r="B279" s="271" t="s">
        <v>33</v>
      </c>
      <c r="C279" s="271" t="s">
        <v>30</v>
      </c>
      <c r="D279" s="271" t="s">
        <v>65</v>
      </c>
      <c r="E279" s="2" t="s">
        <v>4</v>
      </c>
      <c r="F279" s="3" t="s">
        <v>37</v>
      </c>
      <c r="G279" s="3" t="s">
        <v>39</v>
      </c>
      <c r="H279" s="65">
        <v>1700</v>
      </c>
      <c r="I279" s="28">
        <v>18.25</v>
      </c>
      <c r="J279" s="2" t="s">
        <v>143</v>
      </c>
      <c r="K279" s="121" t="s">
        <v>42</v>
      </c>
      <c r="L279" s="278">
        <f>SUM(I279:I293)</f>
        <v>82.000000000000014</v>
      </c>
      <c r="M279" s="278">
        <f>L294+L279</f>
        <v>355.35000000000008</v>
      </c>
      <c r="N279" s="281">
        <f>N249+M279-V279</f>
        <v>871.20000000000016</v>
      </c>
      <c r="O279" s="195" t="s">
        <v>5</v>
      </c>
      <c r="P279" s="195" t="s">
        <v>43</v>
      </c>
      <c r="Q279" s="8">
        <v>2115</v>
      </c>
      <c r="R279" s="182">
        <v>34.549999999999997</v>
      </c>
      <c r="S279" s="195" t="s">
        <v>71</v>
      </c>
      <c r="T279" s="195" t="s">
        <v>42</v>
      </c>
      <c r="U279" s="282">
        <f>SUM(R279:R293)</f>
        <v>154.6</v>
      </c>
      <c r="V279" s="282">
        <f>U294+U279</f>
        <v>234.09</v>
      </c>
      <c r="W279" s="284">
        <v>6900</v>
      </c>
      <c r="X279" s="293">
        <f>(W279+W294)*18</f>
        <v>198000</v>
      </c>
      <c r="Y279" s="145"/>
      <c r="Z279" s="135"/>
      <c r="AA279" s="62"/>
      <c r="AB279" s="62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</row>
    <row r="280" spans="1:69" customFormat="1" ht="18">
      <c r="A280" s="291"/>
      <c r="B280" s="272"/>
      <c r="C280" s="272"/>
      <c r="D280" s="274"/>
      <c r="E280" s="5" t="s">
        <v>4</v>
      </c>
      <c r="F280" s="5" t="s">
        <v>37</v>
      </c>
      <c r="G280" s="5" t="s">
        <v>39</v>
      </c>
      <c r="H280" s="5">
        <v>1706</v>
      </c>
      <c r="I280" s="25">
        <v>18.149999999999999</v>
      </c>
      <c r="J280" s="2" t="s">
        <v>143</v>
      </c>
      <c r="K280" s="5" t="s">
        <v>42</v>
      </c>
      <c r="L280" s="279"/>
      <c r="M280" s="276"/>
      <c r="N280" s="274"/>
      <c r="O280" s="6" t="s">
        <v>5</v>
      </c>
      <c r="P280" s="6" t="s">
        <v>43</v>
      </c>
      <c r="Q280" s="6">
        <v>2116</v>
      </c>
      <c r="R280" s="178">
        <v>32.049999999999997</v>
      </c>
      <c r="S280" s="6" t="s">
        <v>71</v>
      </c>
      <c r="T280" s="6" t="s">
        <v>42</v>
      </c>
      <c r="U280" s="274"/>
      <c r="V280" s="274"/>
      <c r="W280" s="274"/>
      <c r="X280" s="294"/>
      <c r="Y280" s="140"/>
      <c r="Z280" s="140"/>
      <c r="AA280" s="62"/>
      <c r="AB280" s="62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</row>
    <row r="281" spans="1:69" customFormat="1" ht="18">
      <c r="A281" s="291"/>
      <c r="B281" s="272"/>
      <c r="C281" s="272"/>
      <c r="D281" s="274"/>
      <c r="E281" s="2" t="s">
        <v>4</v>
      </c>
      <c r="F281" s="2" t="s">
        <v>37</v>
      </c>
      <c r="G281" s="2" t="s">
        <v>39</v>
      </c>
      <c r="H281" s="5">
        <v>1705</v>
      </c>
      <c r="I281" s="25">
        <v>16.3</v>
      </c>
      <c r="J281" s="2" t="s">
        <v>143</v>
      </c>
      <c r="K281" s="5" t="s">
        <v>42</v>
      </c>
      <c r="L281" s="279"/>
      <c r="M281" s="276"/>
      <c r="N281" s="274"/>
      <c r="O281" s="7" t="s">
        <v>5</v>
      </c>
      <c r="P281" s="7" t="s">
        <v>43</v>
      </c>
      <c r="Q281" s="6">
        <v>2117</v>
      </c>
      <c r="R281" s="185">
        <v>28.3</v>
      </c>
      <c r="S281" s="7" t="s">
        <v>71</v>
      </c>
      <c r="T281" s="7" t="s">
        <v>42</v>
      </c>
      <c r="U281" s="274"/>
      <c r="V281" s="274"/>
      <c r="W281" s="274"/>
      <c r="X281" s="294"/>
      <c r="Y281" s="140"/>
      <c r="Z281" s="140"/>
      <c r="AA281" s="62"/>
      <c r="AB281" s="62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</row>
    <row r="282" spans="1:69" customFormat="1" ht="18">
      <c r="A282" s="291"/>
      <c r="B282" s="272"/>
      <c r="C282" s="272"/>
      <c r="D282" s="274"/>
      <c r="E282" s="5" t="s">
        <v>4</v>
      </c>
      <c r="F282" s="5" t="s">
        <v>37</v>
      </c>
      <c r="G282" s="5" t="s">
        <v>39</v>
      </c>
      <c r="H282" s="5">
        <v>1707</v>
      </c>
      <c r="I282" s="25">
        <v>8.35</v>
      </c>
      <c r="J282" s="2" t="s">
        <v>143</v>
      </c>
      <c r="K282" s="5" t="s">
        <v>42</v>
      </c>
      <c r="L282" s="279"/>
      <c r="M282" s="276"/>
      <c r="N282" s="274"/>
      <c r="O282" s="7" t="s">
        <v>5</v>
      </c>
      <c r="P282" s="7" t="s">
        <v>43</v>
      </c>
      <c r="Q282" s="6">
        <v>2118</v>
      </c>
      <c r="R282" s="185">
        <v>26.05</v>
      </c>
      <c r="S282" s="7" t="s">
        <v>71</v>
      </c>
      <c r="T282" s="7" t="s">
        <v>42</v>
      </c>
      <c r="U282" s="274"/>
      <c r="V282" s="274"/>
      <c r="W282" s="274"/>
      <c r="X282" s="294"/>
      <c r="Y282" s="140"/>
      <c r="Z282" s="140"/>
      <c r="AA282" s="62"/>
      <c r="AB282" s="62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</row>
    <row r="283" spans="1:69" customFormat="1" ht="18">
      <c r="A283" s="291"/>
      <c r="B283" s="272"/>
      <c r="C283" s="272"/>
      <c r="D283" s="274"/>
      <c r="E283" s="5" t="s">
        <v>4</v>
      </c>
      <c r="F283" s="5" t="s">
        <v>37</v>
      </c>
      <c r="G283" s="5" t="s">
        <v>39</v>
      </c>
      <c r="H283" s="5">
        <v>1709</v>
      </c>
      <c r="I283" s="25">
        <v>10.5</v>
      </c>
      <c r="J283" s="2" t="s">
        <v>143</v>
      </c>
      <c r="K283" s="5" t="s">
        <v>42</v>
      </c>
      <c r="L283" s="279"/>
      <c r="M283" s="276"/>
      <c r="N283" s="274"/>
      <c r="O283" s="7" t="s">
        <v>5</v>
      </c>
      <c r="P283" s="7" t="s">
        <v>43</v>
      </c>
      <c r="Q283" s="6">
        <v>2119</v>
      </c>
      <c r="R283" s="185">
        <v>33.65</v>
      </c>
      <c r="S283" s="7" t="s">
        <v>71</v>
      </c>
      <c r="T283" s="7" t="s">
        <v>42</v>
      </c>
      <c r="U283" s="274"/>
      <c r="V283" s="274"/>
      <c r="W283" s="274"/>
      <c r="X283" s="294"/>
      <c r="Y283" s="140"/>
      <c r="Z283" s="140"/>
      <c r="AA283" s="62"/>
      <c r="AB283" s="62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</row>
    <row r="284" spans="1:69" customFormat="1" ht="18">
      <c r="A284" s="291"/>
      <c r="B284" s="272"/>
      <c r="C284" s="272"/>
      <c r="D284" s="274"/>
      <c r="E284" s="5" t="s">
        <v>4</v>
      </c>
      <c r="F284" s="5" t="s">
        <v>37</v>
      </c>
      <c r="G284" s="5" t="s">
        <v>39</v>
      </c>
      <c r="H284" s="5">
        <v>1710</v>
      </c>
      <c r="I284" s="27">
        <v>10.45</v>
      </c>
      <c r="J284" s="2" t="s">
        <v>143</v>
      </c>
      <c r="K284" s="5" t="s">
        <v>42</v>
      </c>
      <c r="L284" s="279"/>
      <c r="M284" s="276"/>
      <c r="N284" s="274"/>
      <c r="O284" s="7"/>
      <c r="P284" s="7"/>
      <c r="Q284" s="7"/>
      <c r="R284" s="185"/>
      <c r="S284" s="7"/>
      <c r="T284" s="7"/>
      <c r="U284" s="274"/>
      <c r="V284" s="274"/>
      <c r="W284" s="274"/>
      <c r="X284" s="294"/>
      <c r="Y284" s="140"/>
      <c r="Z284" s="140"/>
      <c r="AA284" s="62"/>
      <c r="AB284" s="62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</row>
    <row r="285" spans="1:69" customFormat="1" ht="18.600000000000001" thickBot="1">
      <c r="A285" s="291"/>
      <c r="B285" s="272"/>
      <c r="C285" s="272"/>
      <c r="D285" s="274"/>
      <c r="E285" s="2"/>
      <c r="F285" s="2"/>
      <c r="G285" s="2"/>
      <c r="H285" s="2"/>
      <c r="I285" s="27"/>
      <c r="J285" s="2"/>
      <c r="K285" s="2"/>
      <c r="L285" s="279"/>
      <c r="M285" s="276"/>
      <c r="N285" s="274"/>
      <c r="O285" s="7"/>
      <c r="P285" s="7"/>
      <c r="Q285" s="7"/>
      <c r="R285" s="185"/>
      <c r="S285" s="7"/>
      <c r="T285" s="7"/>
      <c r="U285" s="274"/>
      <c r="V285" s="274"/>
      <c r="W285" s="274"/>
      <c r="X285" s="294"/>
      <c r="Y285" s="140"/>
      <c r="Z285" s="140"/>
      <c r="AA285" s="62"/>
      <c r="AB285" s="62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</row>
    <row r="286" spans="1:69" customFormat="1" ht="18.600000000000001" thickBot="1">
      <c r="A286" s="291"/>
      <c r="B286" s="272"/>
      <c r="C286" s="272"/>
      <c r="D286" s="274"/>
      <c r="E286" s="2"/>
      <c r="F286" s="2"/>
      <c r="G286" s="2"/>
      <c r="H286" s="2"/>
      <c r="I286" s="27"/>
      <c r="J286" s="2"/>
      <c r="K286" s="2"/>
      <c r="L286" s="279"/>
      <c r="M286" s="276"/>
      <c r="N286" s="274"/>
      <c r="O286" s="7"/>
      <c r="P286" s="7"/>
      <c r="Q286" s="7"/>
      <c r="R286" s="185"/>
      <c r="S286" s="7"/>
      <c r="T286" s="7"/>
      <c r="U286" s="274"/>
      <c r="V286" s="274"/>
      <c r="W286" s="274"/>
      <c r="X286" s="294"/>
      <c r="Y286" s="140"/>
      <c r="Z286" s="140"/>
      <c r="AA286" s="62"/>
      <c r="AB286" s="62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</row>
    <row r="287" spans="1:69" customFormat="1" ht="18.600000000000001" thickBot="1">
      <c r="A287" s="291"/>
      <c r="B287" s="272"/>
      <c r="C287" s="272"/>
      <c r="D287" s="274"/>
      <c r="E287" s="2"/>
      <c r="F287" s="2"/>
      <c r="G287" s="2"/>
      <c r="H287" s="2"/>
      <c r="I287" s="27"/>
      <c r="J287" s="2"/>
      <c r="K287" s="2"/>
      <c r="L287" s="279"/>
      <c r="M287" s="276"/>
      <c r="N287" s="274"/>
      <c r="O287" s="7"/>
      <c r="P287" s="6"/>
      <c r="Q287" s="6"/>
      <c r="R287" s="178"/>
      <c r="S287" s="6"/>
      <c r="T287" s="7"/>
      <c r="U287" s="274"/>
      <c r="V287" s="274"/>
      <c r="W287" s="274"/>
      <c r="X287" s="294"/>
      <c r="Y287" s="140"/>
      <c r="Z287" s="140"/>
      <c r="AA287" s="62"/>
      <c r="AB287" s="62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</row>
    <row r="288" spans="1:69" customFormat="1" ht="18.600000000000001" thickBot="1">
      <c r="A288" s="291"/>
      <c r="B288" s="272"/>
      <c r="C288" s="272"/>
      <c r="D288" s="274"/>
      <c r="E288" s="2"/>
      <c r="F288" s="2"/>
      <c r="G288" s="2"/>
      <c r="H288" s="2"/>
      <c r="I288" s="27"/>
      <c r="J288" s="2"/>
      <c r="K288" s="2"/>
      <c r="L288" s="279"/>
      <c r="M288" s="276"/>
      <c r="N288" s="274"/>
      <c r="O288" s="7"/>
      <c r="P288" s="6"/>
      <c r="Q288" s="6"/>
      <c r="R288" s="178"/>
      <c r="S288" s="6"/>
      <c r="T288" s="7"/>
      <c r="U288" s="274"/>
      <c r="V288" s="274"/>
      <c r="W288" s="274"/>
      <c r="X288" s="294"/>
      <c r="Y288" s="140"/>
      <c r="Z288" s="140"/>
      <c r="AA288" s="62"/>
      <c r="AB288" s="62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</row>
    <row r="289" spans="1:69" customFormat="1" ht="18.600000000000001" thickBot="1">
      <c r="A289" s="291"/>
      <c r="B289" s="272"/>
      <c r="C289" s="272"/>
      <c r="D289" s="274"/>
      <c r="E289" s="2"/>
      <c r="F289" s="2"/>
      <c r="G289" s="2"/>
      <c r="H289" s="5"/>
      <c r="I289" s="25"/>
      <c r="J289" s="2"/>
      <c r="K289" s="2"/>
      <c r="L289" s="279"/>
      <c r="M289" s="276"/>
      <c r="N289" s="274"/>
      <c r="O289" s="7"/>
      <c r="P289" s="6"/>
      <c r="Q289" s="6"/>
      <c r="R289" s="178"/>
      <c r="S289" s="6"/>
      <c r="T289" s="7"/>
      <c r="U289" s="274"/>
      <c r="V289" s="274"/>
      <c r="W289" s="274"/>
      <c r="X289" s="294"/>
      <c r="Y289" s="140"/>
      <c r="Z289" s="140"/>
      <c r="AA289" s="62"/>
      <c r="AB289" s="62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</row>
    <row r="290" spans="1:69" customFormat="1" ht="18.600000000000001" thickBot="1">
      <c r="A290" s="291"/>
      <c r="B290" s="272"/>
      <c r="C290" s="272"/>
      <c r="D290" s="274"/>
      <c r="E290" s="5"/>
      <c r="F290" s="5"/>
      <c r="G290" s="5"/>
      <c r="H290" s="5"/>
      <c r="I290" s="25"/>
      <c r="J290" s="2"/>
      <c r="K290" s="2"/>
      <c r="L290" s="279"/>
      <c r="M290" s="276"/>
      <c r="N290" s="274"/>
      <c r="O290" s="7"/>
      <c r="P290" s="6"/>
      <c r="Q290" s="6"/>
      <c r="R290" s="178"/>
      <c r="S290" s="6"/>
      <c r="T290" s="7"/>
      <c r="U290" s="274"/>
      <c r="V290" s="274"/>
      <c r="W290" s="274"/>
      <c r="X290" s="294"/>
      <c r="Y290" s="140"/>
      <c r="Z290" s="140"/>
      <c r="AA290" s="62"/>
      <c r="AB290" s="62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</row>
    <row r="291" spans="1:69" customFormat="1" ht="18.600000000000001" thickBot="1">
      <c r="A291" s="291"/>
      <c r="B291" s="272"/>
      <c r="C291" s="272"/>
      <c r="D291" s="274"/>
      <c r="E291" s="5"/>
      <c r="F291" s="5"/>
      <c r="G291" s="5"/>
      <c r="H291" s="5"/>
      <c r="I291" s="25"/>
      <c r="J291" s="5"/>
      <c r="K291" s="2"/>
      <c r="L291" s="279"/>
      <c r="M291" s="276"/>
      <c r="N291" s="274"/>
      <c r="O291" s="7"/>
      <c r="P291" s="6"/>
      <c r="Q291" s="6"/>
      <c r="R291" s="178"/>
      <c r="S291" s="6"/>
      <c r="T291" s="7"/>
      <c r="U291" s="274"/>
      <c r="V291" s="274"/>
      <c r="W291" s="274"/>
      <c r="X291" s="294"/>
      <c r="Y291" s="140"/>
      <c r="Z291" s="140"/>
      <c r="AA291" s="62"/>
      <c r="AB291" s="62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</row>
    <row r="292" spans="1:69" customFormat="1" ht="18.600000000000001" thickBot="1">
      <c r="A292" s="291"/>
      <c r="B292" s="272"/>
      <c r="C292" s="272"/>
      <c r="D292" s="274"/>
      <c r="E292" s="34"/>
      <c r="F292" s="34"/>
      <c r="G292" s="34"/>
      <c r="H292" s="5"/>
      <c r="I292" s="29"/>
      <c r="J292" s="5"/>
      <c r="K292" s="34"/>
      <c r="L292" s="279"/>
      <c r="M292" s="276"/>
      <c r="N292" s="274"/>
      <c r="O292" s="7"/>
      <c r="P292" s="7"/>
      <c r="Q292" s="155"/>
      <c r="R292" s="183"/>
      <c r="S292" s="81"/>
      <c r="T292" s="7"/>
      <c r="U292" s="274"/>
      <c r="V292" s="274"/>
      <c r="W292" s="274"/>
      <c r="X292" s="294"/>
      <c r="Y292" s="140"/>
      <c r="Z292" s="140"/>
      <c r="AA292" s="62"/>
      <c r="AB292" s="62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</row>
    <row r="293" spans="1:69" customFormat="1" ht="18.600000000000001" thickBot="1">
      <c r="A293" s="291"/>
      <c r="B293" s="273"/>
      <c r="C293" s="273"/>
      <c r="D293" s="275"/>
      <c r="E293" s="1"/>
      <c r="F293" s="1"/>
      <c r="G293" s="1"/>
      <c r="H293" s="1"/>
      <c r="I293" s="26"/>
      <c r="J293" s="1"/>
      <c r="K293" s="1"/>
      <c r="L293" s="280"/>
      <c r="M293" s="276"/>
      <c r="N293" s="274"/>
      <c r="O293" s="9"/>
      <c r="P293" s="9"/>
      <c r="Q293" s="9"/>
      <c r="R293" s="184"/>
      <c r="S293" s="9"/>
      <c r="T293" s="9"/>
      <c r="U293" s="275"/>
      <c r="V293" s="274"/>
      <c r="W293" s="275"/>
      <c r="X293" s="294"/>
      <c r="Y293" s="141"/>
      <c r="Z293" s="141"/>
      <c r="AA293" s="62"/>
      <c r="AB293" s="62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</row>
    <row r="294" spans="1:69" customFormat="1" ht="18.600000000000001" thickBot="1">
      <c r="A294" s="291"/>
      <c r="B294" s="271" t="s">
        <v>34</v>
      </c>
      <c r="C294" s="271" t="s">
        <v>32</v>
      </c>
      <c r="D294" s="271" t="s">
        <v>69</v>
      </c>
      <c r="E294" s="2" t="s">
        <v>57</v>
      </c>
      <c r="F294" s="2" t="s">
        <v>37</v>
      </c>
      <c r="G294" s="2" t="s">
        <v>39</v>
      </c>
      <c r="H294" s="2">
        <v>918</v>
      </c>
      <c r="I294" s="27">
        <v>8.1</v>
      </c>
      <c r="J294" s="2" t="s">
        <v>119</v>
      </c>
      <c r="K294" s="2" t="s">
        <v>42</v>
      </c>
      <c r="L294" s="276">
        <f>SUM(I294:I308)</f>
        <v>273.35000000000008</v>
      </c>
      <c r="M294" s="276"/>
      <c r="N294" s="274"/>
      <c r="O294" s="230" t="s">
        <v>5</v>
      </c>
      <c r="P294" s="230" t="s">
        <v>43</v>
      </c>
      <c r="Q294" s="8">
        <v>2120</v>
      </c>
      <c r="R294" s="182">
        <v>27.48</v>
      </c>
      <c r="S294" s="230" t="s">
        <v>131</v>
      </c>
      <c r="T294" s="230" t="s">
        <v>42</v>
      </c>
      <c r="U294" s="283">
        <f>SUM(R294:R308)</f>
        <v>79.490000000000009</v>
      </c>
      <c r="V294" s="274"/>
      <c r="W294" s="285">
        <v>4100</v>
      </c>
      <c r="X294" s="294"/>
      <c r="Y294" s="145"/>
      <c r="Z294" s="142" t="s">
        <v>149</v>
      </c>
      <c r="AA294" s="62"/>
      <c r="AB294" s="62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</row>
    <row r="295" spans="1:69" customFormat="1" ht="18">
      <c r="A295" s="291"/>
      <c r="B295" s="272"/>
      <c r="C295" s="272"/>
      <c r="D295" s="274"/>
      <c r="E295" s="2" t="s">
        <v>3</v>
      </c>
      <c r="F295" s="2" t="s">
        <v>37</v>
      </c>
      <c r="G295" s="2" t="s">
        <v>39</v>
      </c>
      <c r="H295" s="2">
        <v>191</v>
      </c>
      <c r="I295" s="27">
        <v>5.85</v>
      </c>
      <c r="J295" s="2" t="s">
        <v>119</v>
      </c>
      <c r="K295" s="2" t="s">
        <v>42</v>
      </c>
      <c r="L295" s="276"/>
      <c r="M295" s="276"/>
      <c r="N295" s="274"/>
      <c r="O295" s="6" t="s">
        <v>5</v>
      </c>
      <c r="P295" s="6" t="s">
        <v>43</v>
      </c>
      <c r="Q295" s="6">
        <v>2121</v>
      </c>
      <c r="R295" s="178">
        <v>24.86</v>
      </c>
      <c r="S295" s="6" t="s">
        <v>131</v>
      </c>
      <c r="T295" s="6" t="s">
        <v>42</v>
      </c>
      <c r="U295" s="274"/>
      <c r="V295" s="274"/>
      <c r="W295" s="274"/>
      <c r="X295" s="294"/>
      <c r="Y295" s="145"/>
      <c r="Z295" s="140"/>
      <c r="AA295" s="62"/>
      <c r="AB295" s="62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</row>
    <row r="296" spans="1:69" customFormat="1" ht="18">
      <c r="A296" s="291"/>
      <c r="B296" s="272"/>
      <c r="C296" s="272"/>
      <c r="D296" s="274"/>
      <c r="E296" s="5" t="s">
        <v>28</v>
      </c>
      <c r="F296" s="5" t="s">
        <v>37</v>
      </c>
      <c r="G296" s="5" t="s">
        <v>40</v>
      </c>
      <c r="H296" s="245" t="s">
        <v>150</v>
      </c>
      <c r="I296" s="25">
        <v>21.2</v>
      </c>
      <c r="J296" s="2" t="s">
        <v>83</v>
      </c>
      <c r="K296" s="5" t="s">
        <v>42</v>
      </c>
      <c r="L296" s="276"/>
      <c r="M296" s="276"/>
      <c r="N296" s="274"/>
      <c r="O296" s="7" t="s">
        <v>5</v>
      </c>
      <c r="P296" s="7" t="s">
        <v>43</v>
      </c>
      <c r="Q296" s="6">
        <v>2122</v>
      </c>
      <c r="R296" s="185">
        <v>27.15</v>
      </c>
      <c r="S296" s="7" t="s">
        <v>71</v>
      </c>
      <c r="T296" s="7" t="s">
        <v>42</v>
      </c>
      <c r="U296" s="274"/>
      <c r="V296" s="274"/>
      <c r="W296" s="274"/>
      <c r="X296" s="294"/>
      <c r="Y296" s="144"/>
      <c r="Z296" s="140"/>
      <c r="AA296" s="62"/>
      <c r="AB296" s="62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</row>
    <row r="297" spans="1:69" customFormat="1" ht="18">
      <c r="A297" s="291"/>
      <c r="B297" s="272"/>
      <c r="C297" s="272"/>
      <c r="D297" s="274"/>
      <c r="E297" s="2" t="s">
        <v>28</v>
      </c>
      <c r="F297" s="2" t="s">
        <v>37</v>
      </c>
      <c r="G297" s="2" t="s">
        <v>40</v>
      </c>
      <c r="H297" s="248">
        <v>47</v>
      </c>
      <c r="I297" s="25">
        <v>28.05</v>
      </c>
      <c r="J297" s="2" t="s">
        <v>151</v>
      </c>
      <c r="K297" s="5" t="s">
        <v>42</v>
      </c>
      <c r="L297" s="276"/>
      <c r="M297" s="276"/>
      <c r="N297" s="274"/>
      <c r="O297" s="7"/>
      <c r="P297" s="7"/>
      <c r="Q297" s="6"/>
      <c r="R297" s="185"/>
      <c r="S297" s="7"/>
      <c r="T297" s="7"/>
      <c r="U297" s="274"/>
      <c r="V297" s="274"/>
      <c r="W297" s="274"/>
      <c r="X297" s="294"/>
      <c r="Y297" s="140"/>
      <c r="Z297" s="140"/>
      <c r="AA297" s="62"/>
      <c r="AB297" s="62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</row>
    <row r="298" spans="1:69" customFormat="1" ht="18">
      <c r="A298" s="291"/>
      <c r="B298" s="272"/>
      <c r="C298" s="272"/>
      <c r="D298" s="274"/>
      <c r="E298" s="5" t="s">
        <v>28</v>
      </c>
      <c r="F298" s="5" t="s">
        <v>37</v>
      </c>
      <c r="G298" s="5" t="s">
        <v>40</v>
      </c>
      <c r="H298" s="250" t="s">
        <v>152</v>
      </c>
      <c r="I298" s="25">
        <v>30.25</v>
      </c>
      <c r="J298" s="2" t="s">
        <v>98</v>
      </c>
      <c r="K298" s="5" t="s">
        <v>42</v>
      </c>
      <c r="L298" s="276"/>
      <c r="M298" s="276"/>
      <c r="N298" s="274"/>
      <c r="O298" s="7"/>
      <c r="P298" s="7"/>
      <c r="Q298" s="6"/>
      <c r="R298" s="185"/>
      <c r="S298" s="7"/>
      <c r="T298" s="7"/>
      <c r="U298" s="274"/>
      <c r="V298" s="274"/>
      <c r="W298" s="274"/>
      <c r="X298" s="294"/>
      <c r="Y298" s="140"/>
      <c r="Z298" s="140"/>
      <c r="AA298" s="62"/>
      <c r="AB298" s="62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</row>
    <row r="299" spans="1:69" customFormat="1" ht="18">
      <c r="A299" s="291"/>
      <c r="B299" s="272"/>
      <c r="C299" s="272"/>
      <c r="D299" s="274"/>
      <c r="E299" s="5" t="s">
        <v>28</v>
      </c>
      <c r="F299" s="5" t="s">
        <v>37</v>
      </c>
      <c r="G299" s="5" t="s">
        <v>40</v>
      </c>
      <c r="H299" s="250" t="s">
        <v>153</v>
      </c>
      <c r="I299" s="25">
        <v>21</v>
      </c>
      <c r="J299" s="2" t="s">
        <v>103</v>
      </c>
      <c r="K299" s="5" t="s">
        <v>42</v>
      </c>
      <c r="L299" s="276"/>
      <c r="M299" s="276"/>
      <c r="N299" s="274"/>
      <c r="O299" s="7"/>
      <c r="P299" s="7"/>
      <c r="Q299" s="7"/>
      <c r="R299" s="185"/>
      <c r="S299" s="7"/>
      <c r="T299" s="7"/>
      <c r="U299" s="274"/>
      <c r="V299" s="274"/>
      <c r="W299" s="274"/>
      <c r="X299" s="294"/>
      <c r="Y299" s="140"/>
      <c r="Z299" s="140"/>
      <c r="AA299" s="62"/>
      <c r="AB299" s="62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</row>
    <row r="300" spans="1:69" customFormat="1" ht="18.600000000000001" thickBot="1">
      <c r="A300" s="291"/>
      <c r="B300" s="272"/>
      <c r="C300" s="272"/>
      <c r="D300" s="274"/>
      <c r="E300" s="5" t="s">
        <v>28</v>
      </c>
      <c r="F300" s="2" t="s">
        <v>37</v>
      </c>
      <c r="G300" s="2" t="s">
        <v>40</v>
      </c>
      <c r="H300" s="240" t="s">
        <v>154</v>
      </c>
      <c r="I300" s="27">
        <v>39.1</v>
      </c>
      <c r="J300" s="2" t="s">
        <v>155</v>
      </c>
      <c r="K300" s="5" t="s">
        <v>42</v>
      </c>
      <c r="L300" s="276"/>
      <c r="M300" s="276"/>
      <c r="N300" s="274"/>
      <c r="O300" s="7"/>
      <c r="P300" s="7"/>
      <c r="Q300" s="7"/>
      <c r="R300" s="185"/>
      <c r="S300" s="7"/>
      <c r="T300" s="7"/>
      <c r="U300" s="274"/>
      <c r="V300" s="274"/>
      <c r="W300" s="274"/>
      <c r="X300" s="294"/>
      <c r="Y300" s="140"/>
      <c r="Z300" s="140"/>
      <c r="AA300" s="62"/>
      <c r="AB300" s="62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</row>
    <row r="301" spans="1:69" customFormat="1" ht="18">
      <c r="A301" s="291"/>
      <c r="B301" s="272"/>
      <c r="C301" s="272"/>
      <c r="D301" s="274"/>
      <c r="E301" s="2" t="s">
        <v>28</v>
      </c>
      <c r="F301" s="2" t="s">
        <v>37</v>
      </c>
      <c r="G301" s="2" t="s">
        <v>40</v>
      </c>
      <c r="H301" s="244" t="s">
        <v>157</v>
      </c>
      <c r="I301" s="27">
        <v>18.2</v>
      </c>
      <c r="J301" s="2" t="s">
        <v>127</v>
      </c>
      <c r="K301" s="2" t="s">
        <v>42</v>
      </c>
      <c r="L301" s="276"/>
      <c r="M301" s="276"/>
      <c r="N301" s="274"/>
      <c r="O301" s="7"/>
      <c r="P301" s="7"/>
      <c r="Q301" s="7"/>
      <c r="R301" s="178"/>
      <c r="S301" s="7"/>
      <c r="T301" s="7"/>
      <c r="U301" s="274"/>
      <c r="V301" s="274"/>
      <c r="W301" s="274"/>
      <c r="X301" s="294"/>
      <c r="Y301" s="140"/>
      <c r="Z301" s="140"/>
      <c r="AA301" s="62"/>
      <c r="AB301" s="62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</row>
    <row r="302" spans="1:69" customFormat="1" ht="18">
      <c r="A302" s="291"/>
      <c r="B302" s="272"/>
      <c r="C302" s="272"/>
      <c r="D302" s="274"/>
      <c r="E302" s="2" t="s">
        <v>28</v>
      </c>
      <c r="F302" s="2" t="s">
        <v>37</v>
      </c>
      <c r="G302" s="2" t="s">
        <v>40</v>
      </c>
      <c r="H302" s="250" t="s">
        <v>158</v>
      </c>
      <c r="I302" s="25">
        <v>25.8</v>
      </c>
      <c r="J302" s="2" t="s">
        <v>156</v>
      </c>
      <c r="K302" s="5" t="s">
        <v>42</v>
      </c>
      <c r="L302" s="276"/>
      <c r="M302" s="276"/>
      <c r="N302" s="274"/>
      <c r="O302" s="7"/>
      <c r="P302" s="7"/>
      <c r="Q302" s="7"/>
      <c r="R302" s="185"/>
      <c r="S302" s="7"/>
      <c r="T302" s="7"/>
      <c r="U302" s="274"/>
      <c r="V302" s="274"/>
      <c r="W302" s="274"/>
      <c r="X302" s="294"/>
      <c r="Y302" s="140"/>
      <c r="Z302" s="140"/>
      <c r="AA302" s="62"/>
      <c r="AB302" s="62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</row>
    <row r="303" spans="1:69" customFormat="1" ht="18">
      <c r="A303" s="291"/>
      <c r="B303" s="272"/>
      <c r="C303" s="272"/>
      <c r="D303" s="274"/>
      <c r="E303" s="5" t="s">
        <v>4</v>
      </c>
      <c r="F303" s="5" t="s">
        <v>37</v>
      </c>
      <c r="G303" s="5" t="s">
        <v>80</v>
      </c>
      <c r="H303" s="5">
        <v>1713</v>
      </c>
      <c r="I303" s="25">
        <v>5.65</v>
      </c>
      <c r="J303" s="2" t="s">
        <v>74</v>
      </c>
      <c r="K303" s="5" t="s">
        <v>42</v>
      </c>
      <c r="L303" s="276"/>
      <c r="M303" s="276"/>
      <c r="N303" s="274"/>
      <c r="O303" s="7"/>
      <c r="P303" s="7"/>
      <c r="Q303" s="7"/>
      <c r="R303" s="185"/>
      <c r="S303" s="7"/>
      <c r="T303" s="7"/>
      <c r="U303" s="274"/>
      <c r="V303" s="274"/>
      <c r="W303" s="274"/>
      <c r="X303" s="294"/>
      <c r="Y303" s="140"/>
      <c r="Z303" s="140"/>
      <c r="AA303" s="62"/>
      <c r="AB303" s="62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</row>
    <row r="304" spans="1:69" customFormat="1" ht="18.600000000000001" thickBot="1">
      <c r="A304" s="291"/>
      <c r="B304" s="272"/>
      <c r="C304" s="272"/>
      <c r="D304" s="274"/>
      <c r="E304" s="5" t="s">
        <v>4</v>
      </c>
      <c r="F304" s="5" t="s">
        <v>37</v>
      </c>
      <c r="G304" s="5" t="s">
        <v>80</v>
      </c>
      <c r="H304" s="5">
        <v>1712</v>
      </c>
      <c r="I304" s="25">
        <v>15.8</v>
      </c>
      <c r="J304" s="2" t="s">
        <v>74</v>
      </c>
      <c r="K304" s="5" t="s">
        <v>42</v>
      </c>
      <c r="L304" s="276"/>
      <c r="M304" s="276"/>
      <c r="N304" s="274"/>
      <c r="O304" s="7"/>
      <c r="P304" s="7"/>
      <c r="Q304" s="7"/>
      <c r="R304" s="185"/>
      <c r="S304" s="7"/>
      <c r="T304" s="7"/>
      <c r="U304" s="274"/>
      <c r="V304" s="274"/>
      <c r="W304" s="274"/>
      <c r="X304" s="294"/>
      <c r="Y304" s="140"/>
      <c r="Z304" s="140"/>
      <c r="AA304" s="62"/>
      <c r="AB304" s="62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</row>
    <row r="305" spans="1:69" customFormat="1" ht="18.600000000000001" thickBot="1">
      <c r="A305" s="291"/>
      <c r="B305" s="272"/>
      <c r="C305" s="272"/>
      <c r="D305" s="274"/>
      <c r="E305" s="5" t="s">
        <v>4</v>
      </c>
      <c r="F305" s="2" t="s">
        <v>37</v>
      </c>
      <c r="G305" s="2" t="s">
        <v>80</v>
      </c>
      <c r="H305" s="5">
        <v>1716</v>
      </c>
      <c r="I305" s="27">
        <v>10.9</v>
      </c>
      <c r="J305" s="2" t="s">
        <v>143</v>
      </c>
      <c r="K305" s="5" t="s">
        <v>42</v>
      </c>
      <c r="L305" s="276"/>
      <c r="M305" s="276"/>
      <c r="N305" s="274"/>
      <c r="O305" s="7"/>
      <c r="P305" s="7"/>
      <c r="Q305" s="7"/>
      <c r="R305" s="185"/>
      <c r="S305" s="7"/>
      <c r="T305" s="7"/>
      <c r="U305" s="274"/>
      <c r="V305" s="274"/>
      <c r="W305" s="274"/>
      <c r="X305" s="294"/>
      <c r="Y305" s="140"/>
      <c r="Z305" s="140"/>
      <c r="AA305" s="62"/>
      <c r="AB305" s="62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</row>
    <row r="306" spans="1:69" customFormat="1" ht="18.600000000000001" thickBot="1">
      <c r="A306" s="291"/>
      <c r="B306" s="272"/>
      <c r="C306" s="272"/>
      <c r="D306" s="274"/>
      <c r="E306" s="5" t="s">
        <v>4</v>
      </c>
      <c r="F306" s="2" t="s">
        <v>37</v>
      </c>
      <c r="G306" s="2" t="s">
        <v>80</v>
      </c>
      <c r="H306" s="5">
        <v>1711</v>
      </c>
      <c r="I306" s="27">
        <v>16.75</v>
      </c>
      <c r="J306" s="2" t="s">
        <v>143</v>
      </c>
      <c r="K306" s="5" t="s">
        <v>42</v>
      </c>
      <c r="L306" s="276"/>
      <c r="M306" s="276"/>
      <c r="N306" s="274"/>
      <c r="O306" s="7"/>
      <c r="P306" s="7"/>
      <c r="Q306" s="7"/>
      <c r="R306" s="178"/>
      <c r="S306" s="7"/>
      <c r="T306" s="7"/>
      <c r="U306" s="274"/>
      <c r="V306" s="274"/>
      <c r="W306" s="274"/>
      <c r="X306" s="294"/>
      <c r="Y306" s="140"/>
      <c r="Z306" s="140"/>
      <c r="AA306" s="62"/>
      <c r="AB306" s="62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</row>
    <row r="307" spans="1:69" customFormat="1" ht="18.600000000000001" thickBot="1">
      <c r="A307" s="291"/>
      <c r="B307" s="272"/>
      <c r="C307" s="272"/>
      <c r="D307" s="274"/>
      <c r="E307" s="2" t="s">
        <v>4</v>
      </c>
      <c r="F307" s="2" t="s">
        <v>37</v>
      </c>
      <c r="G307" s="2" t="s">
        <v>80</v>
      </c>
      <c r="H307" s="2">
        <v>1715</v>
      </c>
      <c r="I307" s="27">
        <v>10.1</v>
      </c>
      <c r="J307" s="2" t="s">
        <v>143</v>
      </c>
      <c r="K307" s="2" t="s">
        <v>42</v>
      </c>
      <c r="L307" s="276"/>
      <c r="M307" s="276"/>
      <c r="N307" s="274"/>
      <c r="O307" s="7"/>
      <c r="P307" s="7"/>
      <c r="Q307" s="6"/>
      <c r="R307" s="178"/>
      <c r="S307" s="7"/>
      <c r="T307" s="7"/>
      <c r="U307" s="274"/>
      <c r="V307" s="274"/>
      <c r="W307" s="274"/>
      <c r="X307" s="294"/>
      <c r="Y307" s="140"/>
      <c r="Z307" s="140"/>
      <c r="AA307" s="62"/>
      <c r="AB307" s="62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</row>
    <row r="308" spans="1:69" customFormat="1" ht="18.600000000000001" thickBot="1">
      <c r="A308" s="291"/>
      <c r="B308" s="272"/>
      <c r="C308" s="273"/>
      <c r="D308" s="274"/>
      <c r="E308" s="1" t="s">
        <v>4</v>
      </c>
      <c r="F308" s="5" t="s">
        <v>37</v>
      </c>
      <c r="G308" s="5" t="s">
        <v>80</v>
      </c>
      <c r="H308" s="5">
        <v>1708</v>
      </c>
      <c r="I308" s="25">
        <v>16.600000000000001</v>
      </c>
      <c r="J308" s="2" t="s">
        <v>143</v>
      </c>
      <c r="K308" s="2" t="s">
        <v>42</v>
      </c>
      <c r="L308" s="277"/>
      <c r="M308" s="277"/>
      <c r="N308" s="274"/>
      <c r="O308" s="74"/>
      <c r="P308" s="74"/>
      <c r="Q308" s="155"/>
      <c r="R308" s="183"/>
      <c r="S308" s="73"/>
      <c r="T308" s="73"/>
      <c r="U308" s="275"/>
      <c r="V308" s="274"/>
      <c r="W308" s="274"/>
      <c r="X308" s="294"/>
      <c r="Y308" s="141"/>
      <c r="Z308" s="141"/>
      <c r="AA308" s="62"/>
      <c r="AB308" s="62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</row>
    <row r="309" spans="1:69" customFormat="1" ht="18.600000000000001" thickBot="1">
      <c r="A309" s="290">
        <v>11</v>
      </c>
      <c r="B309" s="271" t="s">
        <v>33</v>
      </c>
      <c r="C309" s="271" t="s">
        <v>29</v>
      </c>
      <c r="D309" s="271" t="s">
        <v>36</v>
      </c>
      <c r="E309" s="2" t="s">
        <v>57</v>
      </c>
      <c r="F309" s="72" t="s">
        <v>37</v>
      </c>
      <c r="G309" s="72" t="s">
        <v>39</v>
      </c>
      <c r="H309" s="72">
        <v>920</v>
      </c>
      <c r="I309" s="33">
        <v>9.9499999999999993</v>
      </c>
      <c r="J309" s="72" t="s">
        <v>75</v>
      </c>
      <c r="K309" s="72" t="s">
        <v>42</v>
      </c>
      <c r="L309" s="278">
        <f>SUM(I309:I323)</f>
        <v>150.95000000000002</v>
      </c>
      <c r="M309" s="278">
        <f>L324+L309</f>
        <v>350.40000000000003</v>
      </c>
      <c r="N309" s="281">
        <f>N279+M309-V309</f>
        <v>927.93000000000006</v>
      </c>
      <c r="O309" s="222" t="s">
        <v>5</v>
      </c>
      <c r="P309" s="222" t="s">
        <v>43</v>
      </c>
      <c r="Q309" s="8">
        <v>2123</v>
      </c>
      <c r="R309" s="182">
        <v>29.32</v>
      </c>
      <c r="S309" s="222" t="s">
        <v>71</v>
      </c>
      <c r="T309" s="222" t="s">
        <v>42</v>
      </c>
      <c r="U309" s="282">
        <f>SUM(R309:R323)</f>
        <v>144.72</v>
      </c>
      <c r="V309" s="282">
        <f>U324+U309</f>
        <v>293.67</v>
      </c>
      <c r="W309" s="284">
        <v>6900</v>
      </c>
      <c r="X309" s="293">
        <f>(W309+W324)*18</f>
        <v>124200</v>
      </c>
      <c r="Y309" s="135"/>
      <c r="Z309" s="135"/>
      <c r="AA309" s="62"/>
      <c r="AB309" s="62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</row>
    <row r="310" spans="1:69" customFormat="1" ht="18">
      <c r="A310" s="297"/>
      <c r="B310" s="272"/>
      <c r="C310" s="272"/>
      <c r="D310" s="272"/>
      <c r="E310" s="248" t="s">
        <v>28</v>
      </c>
      <c r="F310" s="248" t="s">
        <v>37</v>
      </c>
      <c r="G310" s="248" t="s">
        <v>40</v>
      </c>
      <c r="H310" s="248" t="s">
        <v>159</v>
      </c>
      <c r="I310" s="255">
        <v>22.3</v>
      </c>
      <c r="J310" s="248" t="s">
        <v>77</v>
      </c>
      <c r="K310" s="248" t="s">
        <v>42</v>
      </c>
      <c r="L310" s="279"/>
      <c r="M310" s="276"/>
      <c r="N310" s="274"/>
      <c r="O310" s="6" t="s">
        <v>5</v>
      </c>
      <c r="P310" s="6" t="s">
        <v>43</v>
      </c>
      <c r="Q310" s="6">
        <v>2124</v>
      </c>
      <c r="R310" s="178">
        <v>29.5</v>
      </c>
      <c r="S310" s="6" t="s">
        <v>71</v>
      </c>
      <c r="T310" s="6" t="s">
        <v>42</v>
      </c>
      <c r="U310" s="283"/>
      <c r="V310" s="283"/>
      <c r="W310" s="285"/>
      <c r="X310" s="294"/>
      <c r="Y310" s="135"/>
      <c r="Z310" s="140"/>
      <c r="AA310" s="62"/>
      <c r="AB310" s="62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</row>
    <row r="311" spans="1:69" customFormat="1" ht="18">
      <c r="A311" s="297"/>
      <c r="B311" s="272"/>
      <c r="C311" s="272"/>
      <c r="D311" s="272"/>
      <c r="E311" s="256" t="s">
        <v>28</v>
      </c>
      <c r="F311" s="256" t="s">
        <v>37</v>
      </c>
      <c r="G311" s="256" t="s">
        <v>40</v>
      </c>
      <c r="H311" s="248" t="s">
        <v>160</v>
      </c>
      <c r="I311" s="255">
        <v>21.1</v>
      </c>
      <c r="J311" s="256" t="s">
        <v>109</v>
      </c>
      <c r="K311" s="248" t="s">
        <v>42</v>
      </c>
      <c r="L311" s="279"/>
      <c r="M311" s="276"/>
      <c r="N311" s="274"/>
      <c r="O311" s="7" t="s">
        <v>5</v>
      </c>
      <c r="P311" s="7" t="s">
        <v>43</v>
      </c>
      <c r="Q311" s="6">
        <v>2125</v>
      </c>
      <c r="R311" s="185">
        <v>31.25</v>
      </c>
      <c r="S311" s="7" t="s">
        <v>71</v>
      </c>
      <c r="T311" s="7" t="s">
        <v>42</v>
      </c>
      <c r="U311" s="283"/>
      <c r="V311" s="283"/>
      <c r="W311" s="285"/>
      <c r="X311" s="294"/>
      <c r="Y311" s="140"/>
      <c r="Z311" s="140"/>
      <c r="AA311" s="62"/>
      <c r="AB311" s="62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</row>
    <row r="312" spans="1:69" customFormat="1" ht="18">
      <c r="A312" s="297"/>
      <c r="B312" s="272"/>
      <c r="C312" s="272"/>
      <c r="D312" s="272"/>
      <c r="E312" s="5" t="s">
        <v>3</v>
      </c>
      <c r="F312" s="5" t="s">
        <v>37</v>
      </c>
      <c r="G312" s="5" t="s">
        <v>39</v>
      </c>
      <c r="H312" s="5">
        <v>190</v>
      </c>
      <c r="I312" s="25">
        <v>2.85</v>
      </c>
      <c r="J312" s="2" t="s">
        <v>75</v>
      </c>
      <c r="K312" s="5" t="s">
        <v>42</v>
      </c>
      <c r="L312" s="279"/>
      <c r="M312" s="276"/>
      <c r="N312" s="274"/>
      <c r="O312" s="7" t="s">
        <v>5</v>
      </c>
      <c r="P312" s="7" t="s">
        <v>43</v>
      </c>
      <c r="Q312" s="6">
        <v>2126</v>
      </c>
      <c r="R312" s="185">
        <v>28.25</v>
      </c>
      <c r="S312" s="7" t="s">
        <v>71</v>
      </c>
      <c r="T312" s="7" t="s">
        <v>42</v>
      </c>
      <c r="U312" s="283"/>
      <c r="V312" s="283"/>
      <c r="W312" s="285"/>
      <c r="X312" s="294"/>
      <c r="Y312" s="140"/>
      <c r="Z312" s="140"/>
      <c r="AA312" s="62"/>
      <c r="AB312" s="62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</row>
    <row r="313" spans="1:69" customFormat="1" ht="18">
      <c r="A313" s="297"/>
      <c r="B313" s="272"/>
      <c r="C313" s="272"/>
      <c r="D313" s="272"/>
      <c r="E313" s="248" t="s">
        <v>28</v>
      </c>
      <c r="F313" s="248" t="s">
        <v>37</v>
      </c>
      <c r="G313" s="248" t="s">
        <v>40</v>
      </c>
      <c r="H313" s="248" t="s">
        <v>161</v>
      </c>
      <c r="I313" s="255">
        <v>23.85</v>
      </c>
      <c r="J313" s="256" t="s">
        <v>162</v>
      </c>
      <c r="K313" s="248" t="s">
        <v>42</v>
      </c>
      <c r="L313" s="279"/>
      <c r="M313" s="276"/>
      <c r="N313" s="274"/>
      <c r="O313" s="7" t="s">
        <v>5</v>
      </c>
      <c r="P313" s="7" t="s">
        <v>43</v>
      </c>
      <c r="Q313" s="6">
        <v>2127</v>
      </c>
      <c r="R313" s="185">
        <v>26.4</v>
      </c>
      <c r="S313" s="7" t="s">
        <v>71</v>
      </c>
      <c r="T313" s="7" t="s">
        <v>42</v>
      </c>
      <c r="U313" s="283"/>
      <c r="V313" s="283"/>
      <c r="W313" s="285"/>
      <c r="X313" s="294"/>
      <c r="Y313" s="140"/>
      <c r="Z313" s="140"/>
      <c r="AA313" s="62"/>
      <c r="AB313" s="62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</row>
    <row r="314" spans="1:69" customFormat="1" ht="18">
      <c r="A314" s="297"/>
      <c r="B314" s="272"/>
      <c r="C314" s="272"/>
      <c r="D314" s="272"/>
      <c r="E314" s="5" t="s">
        <v>4</v>
      </c>
      <c r="F314" s="2" t="s">
        <v>37</v>
      </c>
      <c r="G314" s="2" t="s">
        <v>39</v>
      </c>
      <c r="H314" s="5">
        <v>1714</v>
      </c>
      <c r="I314" s="27">
        <v>15.9</v>
      </c>
      <c r="J314" s="2" t="s">
        <v>143</v>
      </c>
      <c r="K314" s="5" t="s">
        <v>42</v>
      </c>
      <c r="L314" s="279"/>
      <c r="M314" s="276"/>
      <c r="N314" s="274"/>
      <c r="O314" s="6"/>
      <c r="P314" s="6"/>
      <c r="Q314" s="6"/>
      <c r="R314" s="178"/>
      <c r="S314" s="6"/>
      <c r="T314" s="6"/>
      <c r="U314" s="283"/>
      <c r="V314" s="283"/>
      <c r="W314" s="285"/>
      <c r="X314" s="294"/>
      <c r="Y314" s="140"/>
      <c r="Z314" s="140"/>
      <c r="AA314" s="62"/>
      <c r="AB314" s="62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</row>
    <row r="315" spans="1:69" customFormat="1" ht="18.600000000000001" thickBot="1">
      <c r="A315" s="297"/>
      <c r="B315" s="272"/>
      <c r="C315" s="272"/>
      <c r="D315" s="272"/>
      <c r="E315" s="2" t="s">
        <v>4</v>
      </c>
      <c r="F315" s="2" t="s">
        <v>37</v>
      </c>
      <c r="G315" s="2" t="s">
        <v>39</v>
      </c>
      <c r="H315" s="2">
        <v>1717</v>
      </c>
      <c r="I315" s="27">
        <v>15.7</v>
      </c>
      <c r="J315" s="2" t="s">
        <v>143</v>
      </c>
      <c r="K315" s="2" t="s">
        <v>42</v>
      </c>
      <c r="L315" s="279"/>
      <c r="M315" s="276"/>
      <c r="N315" s="274"/>
      <c r="O315" s="6"/>
      <c r="P315" s="6"/>
      <c r="Q315" s="6"/>
      <c r="R315" s="178"/>
      <c r="S315" s="6"/>
      <c r="T315" s="6"/>
      <c r="U315" s="283"/>
      <c r="V315" s="283"/>
      <c r="W315" s="285"/>
      <c r="X315" s="294"/>
      <c r="Y315" s="140"/>
      <c r="Z315" s="140"/>
      <c r="AA315" s="62"/>
      <c r="AB315" s="62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</row>
    <row r="316" spans="1:69" customFormat="1" ht="18.600000000000001" thickBot="1">
      <c r="A316" s="297"/>
      <c r="B316" s="272"/>
      <c r="C316" s="272"/>
      <c r="D316" s="272"/>
      <c r="E316" s="2" t="s">
        <v>4</v>
      </c>
      <c r="F316" s="2" t="s">
        <v>37</v>
      </c>
      <c r="G316" s="2" t="s">
        <v>39</v>
      </c>
      <c r="H316" s="2">
        <v>1718</v>
      </c>
      <c r="I316" s="27">
        <v>17.95</v>
      </c>
      <c r="J316" s="2" t="s">
        <v>143</v>
      </c>
      <c r="K316" s="2" t="s">
        <v>42</v>
      </c>
      <c r="L316" s="279"/>
      <c r="M316" s="276"/>
      <c r="N316" s="274"/>
      <c r="O316" s="6"/>
      <c r="P316" s="6"/>
      <c r="Q316" s="6"/>
      <c r="R316" s="178"/>
      <c r="S316" s="6"/>
      <c r="T316" s="6"/>
      <c r="U316" s="283"/>
      <c r="V316" s="283"/>
      <c r="W316" s="285"/>
      <c r="X316" s="294"/>
      <c r="Y316" s="140"/>
      <c r="Z316" s="140"/>
      <c r="AA316" s="62"/>
      <c r="AB316" s="62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</row>
    <row r="317" spans="1:69" customFormat="1" ht="18.600000000000001" thickBot="1">
      <c r="A317" s="297"/>
      <c r="B317" s="272"/>
      <c r="C317" s="272"/>
      <c r="D317" s="272"/>
      <c r="E317" s="5" t="s">
        <v>4</v>
      </c>
      <c r="F317" s="5" t="s">
        <v>37</v>
      </c>
      <c r="G317" s="5" t="s">
        <v>39</v>
      </c>
      <c r="H317" s="5">
        <v>1719</v>
      </c>
      <c r="I317" s="25">
        <v>10.6</v>
      </c>
      <c r="J317" s="2" t="s">
        <v>143</v>
      </c>
      <c r="K317" s="5" t="s">
        <v>42</v>
      </c>
      <c r="L317" s="279"/>
      <c r="M317" s="276"/>
      <c r="N317" s="274"/>
      <c r="O317" s="7"/>
      <c r="P317" s="7"/>
      <c r="Q317" s="7"/>
      <c r="R317" s="185"/>
      <c r="S317" s="7"/>
      <c r="T317" s="7"/>
      <c r="U317" s="283"/>
      <c r="V317" s="283"/>
      <c r="W317" s="285"/>
      <c r="X317" s="294"/>
      <c r="Y317" s="140"/>
      <c r="Z317" s="140"/>
      <c r="AA317" s="62"/>
      <c r="AB317" s="62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</row>
    <row r="318" spans="1:69" customFormat="1" ht="18.600000000000001" thickBot="1">
      <c r="A318" s="297"/>
      <c r="B318" s="272"/>
      <c r="C318" s="272"/>
      <c r="D318" s="272"/>
      <c r="E318" s="5" t="s">
        <v>4</v>
      </c>
      <c r="F318" s="2" t="s">
        <v>37</v>
      </c>
      <c r="G318" s="2" t="s">
        <v>39</v>
      </c>
      <c r="H318" s="5">
        <v>1720</v>
      </c>
      <c r="I318" s="27">
        <v>10.75</v>
      </c>
      <c r="J318" s="2" t="s">
        <v>143</v>
      </c>
      <c r="K318" s="5" t="s">
        <v>42</v>
      </c>
      <c r="L318" s="279"/>
      <c r="M318" s="276"/>
      <c r="N318" s="274"/>
      <c r="O318" s="7"/>
      <c r="P318" s="7"/>
      <c r="Q318" s="7"/>
      <c r="R318" s="185"/>
      <c r="S318" s="7"/>
      <c r="T318" s="7"/>
      <c r="U318" s="283"/>
      <c r="V318" s="283"/>
      <c r="W318" s="285"/>
      <c r="X318" s="294"/>
      <c r="Y318" s="140"/>
      <c r="Z318" s="140"/>
      <c r="AA318" s="62"/>
      <c r="AB318" s="62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</row>
    <row r="319" spans="1:69" customFormat="1" ht="18.600000000000001" thickBot="1">
      <c r="A319" s="297"/>
      <c r="B319" s="272"/>
      <c r="C319" s="272"/>
      <c r="D319" s="272"/>
      <c r="E319" s="5"/>
      <c r="F319" s="5"/>
      <c r="G319" s="5"/>
      <c r="H319" s="5"/>
      <c r="I319" s="25"/>
      <c r="J319" s="5"/>
      <c r="K319" s="5"/>
      <c r="L319" s="279"/>
      <c r="M319" s="276"/>
      <c r="N319" s="274"/>
      <c r="O319" s="6"/>
      <c r="P319" s="6"/>
      <c r="Q319" s="6"/>
      <c r="R319" s="178"/>
      <c r="S319" s="6"/>
      <c r="T319" s="6"/>
      <c r="U319" s="283"/>
      <c r="V319" s="283"/>
      <c r="W319" s="285"/>
      <c r="X319" s="294"/>
      <c r="Y319" s="140"/>
      <c r="Z319" s="140"/>
      <c r="AA319" s="62"/>
      <c r="AB319" s="62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</row>
    <row r="320" spans="1:69" customFormat="1" ht="18.600000000000001" thickBot="1">
      <c r="A320" s="297"/>
      <c r="B320" s="272"/>
      <c r="C320" s="272"/>
      <c r="D320" s="272"/>
      <c r="E320" s="5"/>
      <c r="F320" s="5"/>
      <c r="G320" s="5"/>
      <c r="H320" s="5"/>
      <c r="I320" s="25"/>
      <c r="J320" s="5"/>
      <c r="K320" s="5"/>
      <c r="L320" s="279"/>
      <c r="M320" s="276"/>
      <c r="N320" s="274"/>
      <c r="O320" s="6"/>
      <c r="P320" s="6"/>
      <c r="Q320" s="6"/>
      <c r="R320" s="178"/>
      <c r="S320" s="6"/>
      <c r="T320" s="6"/>
      <c r="U320" s="283"/>
      <c r="V320" s="283"/>
      <c r="W320" s="285"/>
      <c r="X320" s="294"/>
      <c r="Y320" s="140"/>
      <c r="Z320" s="140"/>
      <c r="AA320" s="62"/>
      <c r="AB320" s="62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</row>
    <row r="321" spans="1:69" customFormat="1" ht="18.600000000000001" thickBot="1">
      <c r="A321" s="297"/>
      <c r="B321" s="272"/>
      <c r="C321" s="272"/>
      <c r="D321" s="272"/>
      <c r="E321" s="5"/>
      <c r="F321" s="5"/>
      <c r="G321" s="5"/>
      <c r="H321" s="5"/>
      <c r="I321" s="25"/>
      <c r="J321" s="5"/>
      <c r="K321" s="5"/>
      <c r="L321" s="279"/>
      <c r="M321" s="276"/>
      <c r="N321" s="274"/>
      <c r="O321" s="6"/>
      <c r="P321" s="6"/>
      <c r="Q321" s="6"/>
      <c r="R321" s="178"/>
      <c r="S321" s="6"/>
      <c r="T321" s="6"/>
      <c r="U321" s="283"/>
      <c r="V321" s="283"/>
      <c r="W321" s="285"/>
      <c r="X321" s="294"/>
      <c r="Y321" s="140"/>
      <c r="Z321" s="140"/>
      <c r="AA321" s="62"/>
      <c r="AB321" s="62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</row>
    <row r="322" spans="1:69" customFormat="1" ht="18.600000000000001" thickBot="1">
      <c r="A322" s="297"/>
      <c r="B322" s="272"/>
      <c r="C322" s="272"/>
      <c r="D322" s="272"/>
      <c r="E322" s="5"/>
      <c r="F322" s="5"/>
      <c r="G322" s="5"/>
      <c r="H322" s="5"/>
      <c r="I322" s="25"/>
      <c r="J322" s="5"/>
      <c r="K322" s="5"/>
      <c r="L322" s="279"/>
      <c r="M322" s="276"/>
      <c r="N322" s="274"/>
      <c r="O322" s="6"/>
      <c r="P322" s="6"/>
      <c r="Q322" s="6"/>
      <c r="R322" s="178"/>
      <c r="S322" s="6"/>
      <c r="T322" s="6"/>
      <c r="U322" s="283"/>
      <c r="V322" s="283"/>
      <c r="W322" s="285"/>
      <c r="X322" s="294"/>
      <c r="Y322" s="140"/>
      <c r="Z322" s="140"/>
      <c r="AA322" s="62"/>
      <c r="AB322" s="62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</row>
    <row r="323" spans="1:69" customFormat="1" ht="18.600000000000001" thickBot="1">
      <c r="A323" s="291"/>
      <c r="B323" s="273"/>
      <c r="C323" s="273"/>
      <c r="D323" s="274"/>
      <c r="E323" s="1"/>
      <c r="F323" s="1"/>
      <c r="G323" s="1"/>
      <c r="H323" s="1"/>
      <c r="I323" s="26"/>
      <c r="J323" s="1"/>
      <c r="K323" s="1"/>
      <c r="L323" s="280"/>
      <c r="M323" s="276"/>
      <c r="N323" s="274"/>
      <c r="O323" s="9"/>
      <c r="P323" s="9"/>
      <c r="Q323" s="9"/>
      <c r="R323" s="184"/>
      <c r="S323" s="9"/>
      <c r="T323" s="9"/>
      <c r="U323" s="275"/>
      <c r="V323" s="274"/>
      <c r="W323" s="275"/>
      <c r="X323" s="294"/>
      <c r="Y323" s="141"/>
      <c r="Z323" s="141"/>
      <c r="AA323" s="62"/>
      <c r="AB323" s="62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</row>
    <row r="324" spans="1:69" customFormat="1" ht="18">
      <c r="A324" s="291"/>
      <c r="B324" s="271" t="s">
        <v>34</v>
      </c>
      <c r="C324" s="271" t="s">
        <v>31</v>
      </c>
      <c r="D324" s="271" t="s">
        <v>64</v>
      </c>
      <c r="E324" s="238" t="s">
        <v>28</v>
      </c>
      <c r="F324" s="249" t="s">
        <v>37</v>
      </c>
      <c r="G324" s="249" t="s">
        <v>40</v>
      </c>
      <c r="H324" s="249" t="s">
        <v>163</v>
      </c>
      <c r="I324" s="254">
        <v>31.45</v>
      </c>
      <c r="J324" s="249" t="s">
        <v>103</v>
      </c>
      <c r="K324" s="249" t="s">
        <v>42</v>
      </c>
      <c r="L324" s="276">
        <f>SUM(I324:I338)</f>
        <v>199.45000000000002</v>
      </c>
      <c r="M324" s="276"/>
      <c r="N324" s="274"/>
      <c r="O324" s="253" t="s">
        <v>5</v>
      </c>
      <c r="P324" s="253" t="s">
        <v>43</v>
      </c>
      <c r="Q324" s="8">
        <v>2128</v>
      </c>
      <c r="R324" s="182">
        <v>32.700000000000003</v>
      </c>
      <c r="S324" s="253" t="s">
        <v>71</v>
      </c>
      <c r="T324" s="253" t="s">
        <v>42</v>
      </c>
      <c r="U324" s="283">
        <f>SUM(R324:R338)</f>
        <v>148.95000000000002</v>
      </c>
      <c r="V324" s="274"/>
      <c r="W324" s="285"/>
      <c r="X324" s="294"/>
      <c r="Y324" s="146"/>
      <c r="Z324" s="135"/>
      <c r="AA324" s="62"/>
      <c r="AB324" s="62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</row>
    <row r="325" spans="1:69" customFormat="1" ht="18">
      <c r="A325" s="291"/>
      <c r="B325" s="272"/>
      <c r="C325" s="272"/>
      <c r="D325" s="274"/>
      <c r="E325" s="2" t="s">
        <v>57</v>
      </c>
      <c r="F325" s="5" t="s">
        <v>37</v>
      </c>
      <c r="G325" s="5" t="s">
        <v>39</v>
      </c>
      <c r="H325" s="5">
        <v>924</v>
      </c>
      <c r="I325" s="27">
        <v>7.25</v>
      </c>
      <c r="J325" s="5" t="s">
        <v>119</v>
      </c>
      <c r="K325" s="5" t="s">
        <v>42</v>
      </c>
      <c r="L325" s="276"/>
      <c r="M325" s="276"/>
      <c r="N325" s="274"/>
      <c r="O325" s="6" t="s">
        <v>5</v>
      </c>
      <c r="P325" s="6" t="s">
        <v>43</v>
      </c>
      <c r="Q325" s="6">
        <v>2129</v>
      </c>
      <c r="R325" s="178">
        <v>30.35</v>
      </c>
      <c r="S325" s="6" t="s">
        <v>71</v>
      </c>
      <c r="T325" s="6" t="s">
        <v>42</v>
      </c>
      <c r="U325" s="274"/>
      <c r="V325" s="274"/>
      <c r="W325" s="274"/>
      <c r="X325" s="294"/>
      <c r="Y325" s="146"/>
      <c r="Z325" s="142"/>
      <c r="AA325" s="62"/>
      <c r="AB325" s="62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</row>
    <row r="326" spans="1:69" customFormat="1" ht="18">
      <c r="A326" s="291"/>
      <c r="B326" s="272"/>
      <c r="C326" s="272"/>
      <c r="D326" s="274"/>
      <c r="E326" s="238" t="s">
        <v>28</v>
      </c>
      <c r="F326" s="249" t="s">
        <v>37</v>
      </c>
      <c r="G326" s="249" t="s">
        <v>40</v>
      </c>
      <c r="H326" s="249" t="s">
        <v>164</v>
      </c>
      <c r="I326" s="239">
        <v>18.25</v>
      </c>
      <c r="J326" s="249" t="s">
        <v>165</v>
      </c>
      <c r="K326" s="249" t="s">
        <v>42</v>
      </c>
      <c r="L326" s="276"/>
      <c r="M326" s="276"/>
      <c r="N326" s="274"/>
      <c r="O326" s="7" t="s">
        <v>5</v>
      </c>
      <c r="P326" s="7" t="s">
        <v>43</v>
      </c>
      <c r="Q326" s="6">
        <v>2130</v>
      </c>
      <c r="R326" s="185">
        <v>29.7</v>
      </c>
      <c r="S326" s="7" t="s">
        <v>71</v>
      </c>
      <c r="T326" s="7" t="s">
        <v>42</v>
      </c>
      <c r="U326" s="274"/>
      <c r="V326" s="274"/>
      <c r="W326" s="274"/>
      <c r="X326" s="294"/>
      <c r="Y326" s="140"/>
      <c r="Z326" s="140"/>
      <c r="AA326" s="62"/>
      <c r="AB326" s="62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</row>
    <row r="327" spans="1:69" customFormat="1" ht="18">
      <c r="A327" s="291"/>
      <c r="B327" s="272"/>
      <c r="C327" s="272"/>
      <c r="D327" s="274"/>
      <c r="E327" s="238" t="s">
        <v>28</v>
      </c>
      <c r="F327" s="249" t="s">
        <v>37</v>
      </c>
      <c r="G327" s="249" t="s">
        <v>40</v>
      </c>
      <c r="H327" s="249" t="s">
        <v>166</v>
      </c>
      <c r="I327" s="239">
        <v>22.3</v>
      </c>
      <c r="J327" s="249" t="s">
        <v>98</v>
      </c>
      <c r="K327" s="249" t="s">
        <v>42</v>
      </c>
      <c r="L327" s="276"/>
      <c r="M327" s="276"/>
      <c r="N327" s="274"/>
      <c r="O327" s="7" t="s">
        <v>5</v>
      </c>
      <c r="P327" s="7" t="s">
        <v>43</v>
      </c>
      <c r="Q327" s="6">
        <v>2131</v>
      </c>
      <c r="R327" s="185">
        <v>29.4</v>
      </c>
      <c r="S327" s="7" t="s">
        <v>71</v>
      </c>
      <c r="T327" s="7" t="s">
        <v>42</v>
      </c>
      <c r="U327" s="274"/>
      <c r="V327" s="274"/>
      <c r="W327" s="274"/>
      <c r="X327" s="294"/>
      <c r="Y327" s="140"/>
      <c r="Z327" s="140"/>
      <c r="AA327" s="62"/>
      <c r="AB327" s="62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</row>
    <row r="328" spans="1:69" customFormat="1" ht="18">
      <c r="A328" s="291"/>
      <c r="B328" s="272"/>
      <c r="C328" s="272"/>
      <c r="D328" s="274"/>
      <c r="E328" s="240" t="s">
        <v>28</v>
      </c>
      <c r="F328" s="250" t="s">
        <v>37</v>
      </c>
      <c r="G328" s="250" t="s">
        <v>40</v>
      </c>
      <c r="H328" s="250" t="s">
        <v>167</v>
      </c>
      <c r="I328" s="241">
        <v>46.3</v>
      </c>
      <c r="J328" s="250" t="s">
        <v>134</v>
      </c>
      <c r="K328" s="250" t="s">
        <v>42</v>
      </c>
      <c r="L328" s="276"/>
      <c r="M328" s="276"/>
      <c r="N328" s="274"/>
      <c r="O328" s="7" t="s">
        <v>5</v>
      </c>
      <c r="P328" s="7" t="s">
        <v>43</v>
      </c>
      <c r="Q328" s="6">
        <v>2132</v>
      </c>
      <c r="R328" s="185">
        <v>26.8</v>
      </c>
      <c r="S328" s="7" t="s">
        <v>71</v>
      </c>
      <c r="T328" s="7" t="s">
        <v>42</v>
      </c>
      <c r="U328" s="274"/>
      <c r="V328" s="274"/>
      <c r="W328" s="274"/>
      <c r="X328" s="294"/>
      <c r="Y328" s="140"/>
      <c r="Z328" s="140"/>
      <c r="AA328" s="62"/>
      <c r="AB328" s="62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</row>
    <row r="329" spans="1:69" customFormat="1" ht="18">
      <c r="A329" s="291"/>
      <c r="B329" s="272"/>
      <c r="C329" s="272"/>
      <c r="D329" s="274"/>
      <c r="E329" s="5" t="s">
        <v>4</v>
      </c>
      <c r="F329" s="2" t="s">
        <v>37</v>
      </c>
      <c r="G329" s="2" t="s">
        <v>39</v>
      </c>
      <c r="H329" s="5">
        <v>1723</v>
      </c>
      <c r="I329" s="27">
        <v>17.75</v>
      </c>
      <c r="J329" s="2" t="s">
        <v>143</v>
      </c>
      <c r="K329" s="5" t="s">
        <v>42</v>
      </c>
      <c r="L329" s="276"/>
      <c r="M329" s="276"/>
      <c r="N329" s="274"/>
      <c r="O329" s="6"/>
      <c r="P329" s="6"/>
      <c r="Q329" s="7"/>
      <c r="R329" s="185"/>
      <c r="S329" s="6"/>
      <c r="T329" s="6"/>
      <c r="U329" s="274"/>
      <c r="V329" s="274"/>
      <c r="W329" s="274"/>
      <c r="X329" s="294"/>
      <c r="Y329" s="140"/>
      <c r="Z329" s="140"/>
      <c r="AA329" s="62"/>
      <c r="AB329" s="62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</row>
    <row r="330" spans="1:69" customFormat="1" ht="18.600000000000001" thickBot="1">
      <c r="A330" s="291"/>
      <c r="B330" s="272"/>
      <c r="C330" s="272"/>
      <c r="D330" s="274"/>
      <c r="E330" s="2" t="s">
        <v>4</v>
      </c>
      <c r="F330" s="2" t="s">
        <v>37</v>
      </c>
      <c r="G330" s="2" t="s">
        <v>39</v>
      </c>
      <c r="H330" s="2">
        <v>1722</v>
      </c>
      <c r="I330" s="27">
        <v>15.9</v>
      </c>
      <c r="J330" s="2" t="s">
        <v>143</v>
      </c>
      <c r="K330" s="2" t="s">
        <v>42</v>
      </c>
      <c r="L330" s="276"/>
      <c r="M330" s="276"/>
      <c r="N330" s="274"/>
      <c r="O330" s="6"/>
      <c r="P330" s="6"/>
      <c r="Q330" s="7"/>
      <c r="R330" s="185"/>
      <c r="S330" s="6"/>
      <c r="T330" s="6"/>
      <c r="U330" s="274"/>
      <c r="V330" s="274"/>
      <c r="W330" s="274"/>
      <c r="X330" s="294"/>
      <c r="Y330" s="140"/>
      <c r="Z330" s="140"/>
      <c r="AA330" s="62"/>
      <c r="AB330" s="62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</row>
    <row r="331" spans="1:69" customFormat="1" ht="18.600000000000001" thickBot="1">
      <c r="A331" s="291"/>
      <c r="B331" s="272"/>
      <c r="C331" s="272"/>
      <c r="D331" s="274"/>
      <c r="E331" s="2" t="s">
        <v>4</v>
      </c>
      <c r="F331" s="2" t="s">
        <v>37</v>
      </c>
      <c r="G331" s="2" t="s">
        <v>39</v>
      </c>
      <c r="H331" s="2">
        <v>1721</v>
      </c>
      <c r="I331" s="27">
        <v>17.25</v>
      </c>
      <c r="J331" s="2" t="s">
        <v>143</v>
      </c>
      <c r="K331" s="2" t="s">
        <v>42</v>
      </c>
      <c r="L331" s="276"/>
      <c r="M331" s="276"/>
      <c r="N331" s="274"/>
      <c r="O331" s="6"/>
      <c r="P331" s="6"/>
      <c r="Q331" s="7"/>
      <c r="R331" s="185"/>
      <c r="S331" s="6"/>
      <c r="T331" s="6"/>
      <c r="U331" s="274"/>
      <c r="V331" s="274"/>
      <c r="W331" s="274"/>
      <c r="X331" s="294"/>
      <c r="Y331" s="140"/>
      <c r="Z331" s="140"/>
      <c r="AA331" s="62"/>
      <c r="AB331" s="62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</row>
    <row r="332" spans="1:69" customFormat="1" ht="18.600000000000001" thickBot="1">
      <c r="A332" s="291"/>
      <c r="B332" s="272"/>
      <c r="C332" s="272"/>
      <c r="D332" s="274"/>
      <c r="E332" s="5" t="s">
        <v>4</v>
      </c>
      <c r="F332" s="5" t="s">
        <v>37</v>
      </c>
      <c r="G332" s="5" t="s">
        <v>39</v>
      </c>
      <c r="H332" s="5">
        <v>1725</v>
      </c>
      <c r="I332" s="25">
        <v>12.4</v>
      </c>
      <c r="J332" s="2" t="s">
        <v>143</v>
      </c>
      <c r="K332" s="5" t="s">
        <v>42</v>
      </c>
      <c r="L332" s="276"/>
      <c r="M332" s="276"/>
      <c r="N332" s="274"/>
      <c r="O332" s="7"/>
      <c r="P332" s="7"/>
      <c r="Q332" s="7"/>
      <c r="R332" s="185"/>
      <c r="S332" s="7"/>
      <c r="T332" s="7"/>
      <c r="U332" s="274"/>
      <c r="V332" s="274"/>
      <c r="W332" s="274"/>
      <c r="X332" s="294"/>
      <c r="Y332" s="140"/>
      <c r="Z332" s="140"/>
      <c r="AA332" s="62"/>
      <c r="AB332" s="62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</row>
    <row r="333" spans="1:69" customFormat="1" ht="18.600000000000001" thickBot="1">
      <c r="A333" s="291"/>
      <c r="B333" s="272"/>
      <c r="C333" s="272"/>
      <c r="D333" s="274"/>
      <c r="E333" s="5" t="s">
        <v>4</v>
      </c>
      <c r="F333" s="2" t="s">
        <v>37</v>
      </c>
      <c r="G333" s="2" t="s">
        <v>39</v>
      </c>
      <c r="H333" s="5">
        <v>1727</v>
      </c>
      <c r="I333" s="27">
        <v>10.6</v>
      </c>
      <c r="J333" s="2" t="s">
        <v>143</v>
      </c>
      <c r="K333" s="5" t="s">
        <v>42</v>
      </c>
      <c r="L333" s="276"/>
      <c r="M333" s="276"/>
      <c r="N333" s="274"/>
      <c r="O333" s="7"/>
      <c r="P333" s="7"/>
      <c r="Q333" s="7"/>
      <c r="R333" s="185"/>
      <c r="S333" s="7"/>
      <c r="T333" s="7"/>
      <c r="U333" s="274"/>
      <c r="V333" s="274"/>
      <c r="W333" s="274"/>
      <c r="X333" s="294"/>
      <c r="Y333" s="140"/>
      <c r="Z333" s="140"/>
      <c r="AA333" s="170"/>
      <c r="AB333" s="170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</row>
    <row r="334" spans="1:69" customFormat="1" ht="18.600000000000001" thickBot="1">
      <c r="A334" s="291"/>
      <c r="B334" s="272"/>
      <c r="C334" s="272"/>
      <c r="D334" s="274"/>
      <c r="E334" s="2"/>
      <c r="F334" s="5"/>
      <c r="G334" s="5"/>
      <c r="H334" s="5"/>
      <c r="I334" s="27"/>
      <c r="J334" s="5"/>
      <c r="K334" s="5"/>
      <c r="L334" s="276"/>
      <c r="M334" s="276"/>
      <c r="N334" s="274"/>
      <c r="O334" s="6"/>
      <c r="P334" s="6"/>
      <c r="Q334" s="6"/>
      <c r="R334" s="178"/>
      <c r="S334" s="6"/>
      <c r="T334" s="6"/>
      <c r="U334" s="274"/>
      <c r="V334" s="274"/>
      <c r="W334" s="274"/>
      <c r="X334" s="294"/>
      <c r="Y334" s="140"/>
      <c r="Z334" s="140"/>
      <c r="AA334" s="62"/>
      <c r="AB334" s="62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</row>
    <row r="335" spans="1:69" customFormat="1" ht="18.600000000000001" thickBot="1">
      <c r="A335" s="291"/>
      <c r="B335" s="272"/>
      <c r="C335" s="272"/>
      <c r="D335" s="274"/>
      <c r="E335" s="2"/>
      <c r="F335" s="5"/>
      <c r="G335" s="5"/>
      <c r="H335" s="5"/>
      <c r="I335" s="27"/>
      <c r="J335" s="5"/>
      <c r="K335" s="5"/>
      <c r="L335" s="276"/>
      <c r="M335" s="276"/>
      <c r="N335" s="274"/>
      <c r="O335" s="6"/>
      <c r="P335" s="6"/>
      <c r="Q335" s="6"/>
      <c r="R335" s="178"/>
      <c r="S335" s="6"/>
      <c r="T335" s="6"/>
      <c r="U335" s="274"/>
      <c r="V335" s="274"/>
      <c r="W335" s="274"/>
      <c r="X335" s="294"/>
      <c r="Y335" s="140"/>
      <c r="Z335" s="140"/>
      <c r="AA335" s="170"/>
      <c r="AB335" s="170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</row>
    <row r="336" spans="1:69" customFormat="1" ht="18.600000000000001" thickBot="1">
      <c r="A336" s="291"/>
      <c r="B336" s="272"/>
      <c r="C336" s="272"/>
      <c r="D336" s="274"/>
      <c r="E336" s="2"/>
      <c r="F336" s="5"/>
      <c r="G336" s="5"/>
      <c r="H336" s="5"/>
      <c r="I336" s="27"/>
      <c r="J336" s="5"/>
      <c r="K336" s="5"/>
      <c r="L336" s="276"/>
      <c r="M336" s="276"/>
      <c r="N336" s="274"/>
      <c r="O336" s="6"/>
      <c r="P336" s="6"/>
      <c r="Q336" s="6"/>
      <c r="R336" s="178"/>
      <c r="S336" s="6"/>
      <c r="T336" s="6"/>
      <c r="U336" s="274"/>
      <c r="V336" s="274"/>
      <c r="W336" s="274"/>
      <c r="X336" s="294"/>
      <c r="Y336" s="140"/>
      <c r="Z336" s="140"/>
      <c r="AA336" s="62"/>
      <c r="AB336" s="62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</row>
    <row r="337" spans="1:69" customFormat="1" ht="18.600000000000001" thickBot="1">
      <c r="A337" s="291"/>
      <c r="B337" s="272"/>
      <c r="C337" s="272"/>
      <c r="D337" s="274"/>
      <c r="E337" s="2"/>
      <c r="F337" s="5"/>
      <c r="G337" s="5"/>
      <c r="H337" s="5"/>
      <c r="I337" s="27"/>
      <c r="J337" s="5"/>
      <c r="K337" s="5"/>
      <c r="L337" s="276"/>
      <c r="M337" s="276"/>
      <c r="N337" s="274"/>
      <c r="O337" s="6"/>
      <c r="P337" s="6"/>
      <c r="Q337" s="6"/>
      <c r="R337" s="178"/>
      <c r="S337" s="6"/>
      <c r="T337" s="6"/>
      <c r="U337" s="274"/>
      <c r="V337" s="274"/>
      <c r="W337" s="274"/>
      <c r="X337" s="294"/>
      <c r="Y337" s="140"/>
      <c r="Z337" s="140"/>
      <c r="AA337" s="62"/>
      <c r="AB337" s="62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</row>
    <row r="338" spans="1:69" customFormat="1" ht="18.600000000000001" thickBot="1">
      <c r="A338" s="292"/>
      <c r="B338" s="272"/>
      <c r="C338" s="273"/>
      <c r="D338" s="275"/>
      <c r="E338" s="1"/>
      <c r="F338" s="5"/>
      <c r="G338" s="5"/>
      <c r="H338" s="5"/>
      <c r="I338" s="25"/>
      <c r="J338" s="5"/>
      <c r="K338" s="5"/>
      <c r="L338" s="277"/>
      <c r="M338" s="277"/>
      <c r="N338" s="274"/>
      <c r="O338" s="9"/>
      <c r="P338" s="9"/>
      <c r="Q338" s="9"/>
      <c r="R338" s="184"/>
      <c r="S338" s="9"/>
      <c r="T338" s="9"/>
      <c r="U338" s="275"/>
      <c r="V338" s="275"/>
      <c r="W338" s="275"/>
      <c r="X338" s="294"/>
      <c r="Y338" s="141"/>
      <c r="Z338" s="141"/>
      <c r="AA338" s="62"/>
      <c r="AB338" s="62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</row>
    <row r="339" spans="1:69" customFormat="1" ht="18">
      <c r="A339" s="290">
        <v>12</v>
      </c>
      <c r="B339" s="271" t="s">
        <v>33</v>
      </c>
      <c r="C339" s="271" t="s">
        <v>32</v>
      </c>
      <c r="D339" s="271" t="s">
        <v>69</v>
      </c>
      <c r="E339" s="2" t="s">
        <v>57</v>
      </c>
      <c r="F339" s="107" t="s">
        <v>37</v>
      </c>
      <c r="G339" s="107" t="s">
        <v>39</v>
      </c>
      <c r="H339" s="107">
        <v>925</v>
      </c>
      <c r="I339" s="28">
        <v>7.35</v>
      </c>
      <c r="J339" s="108" t="s">
        <v>119</v>
      </c>
      <c r="K339" s="108" t="s">
        <v>42</v>
      </c>
      <c r="L339" s="278">
        <f>SUM(I339:I353)</f>
        <v>102.39999999999999</v>
      </c>
      <c r="M339" s="278">
        <f>L354+L339</f>
        <v>130.85</v>
      </c>
      <c r="N339" s="281">
        <f>N309+M339-V339</f>
        <v>761.87</v>
      </c>
      <c r="O339" s="231" t="s">
        <v>5</v>
      </c>
      <c r="P339" s="231" t="s">
        <v>43</v>
      </c>
      <c r="Q339" s="8">
        <v>2133</v>
      </c>
      <c r="R339" s="182">
        <v>30.68</v>
      </c>
      <c r="S339" s="231" t="s">
        <v>168</v>
      </c>
      <c r="T339" s="231" t="s">
        <v>42</v>
      </c>
      <c r="U339" s="282">
        <f>SUM(R339:R353)</f>
        <v>149.21</v>
      </c>
      <c r="V339" s="282">
        <f>U354+U339</f>
        <v>296.90999999999997</v>
      </c>
      <c r="W339" s="284">
        <v>7100</v>
      </c>
      <c r="X339" s="293">
        <f>(W339+W354)*18</f>
        <v>252000</v>
      </c>
      <c r="Y339" s="145"/>
      <c r="Z339" s="135"/>
      <c r="AA339" s="62"/>
      <c r="AB339" s="62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</row>
    <row r="340" spans="1:69" customFormat="1" ht="18">
      <c r="A340" s="291"/>
      <c r="B340" s="272"/>
      <c r="C340" s="272"/>
      <c r="D340" s="274"/>
      <c r="E340" s="2" t="s">
        <v>57</v>
      </c>
      <c r="F340" s="5" t="s">
        <v>37</v>
      </c>
      <c r="G340" s="5" t="s">
        <v>39</v>
      </c>
      <c r="H340" s="5">
        <v>926</v>
      </c>
      <c r="I340" s="27">
        <v>4.7</v>
      </c>
      <c r="J340" s="5" t="s">
        <v>119</v>
      </c>
      <c r="K340" s="5" t="s">
        <v>42</v>
      </c>
      <c r="L340" s="279"/>
      <c r="M340" s="276"/>
      <c r="N340" s="274"/>
      <c r="O340" s="6" t="s">
        <v>5</v>
      </c>
      <c r="P340" s="6" t="s">
        <v>43</v>
      </c>
      <c r="Q340" s="6">
        <v>2134</v>
      </c>
      <c r="R340" s="178">
        <v>28.88</v>
      </c>
      <c r="S340" s="6" t="s">
        <v>168</v>
      </c>
      <c r="T340" s="6" t="s">
        <v>42</v>
      </c>
      <c r="U340" s="274"/>
      <c r="V340" s="274"/>
      <c r="W340" s="274"/>
      <c r="X340" s="294"/>
      <c r="Y340" s="144"/>
      <c r="Z340" s="142"/>
      <c r="AA340" s="62"/>
      <c r="AB340" s="62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</row>
    <row r="341" spans="1:69" customFormat="1" ht="18">
      <c r="A341" s="291"/>
      <c r="B341" s="272"/>
      <c r="C341" s="272"/>
      <c r="D341" s="274"/>
      <c r="E341" s="2" t="s">
        <v>4</v>
      </c>
      <c r="F341" s="5" t="s">
        <v>37</v>
      </c>
      <c r="G341" s="5" t="s">
        <v>39</v>
      </c>
      <c r="H341" s="5">
        <v>1733</v>
      </c>
      <c r="I341" s="27">
        <v>12.8</v>
      </c>
      <c r="J341" s="5" t="s">
        <v>74</v>
      </c>
      <c r="K341" s="5" t="s">
        <v>42</v>
      </c>
      <c r="L341" s="279"/>
      <c r="M341" s="276"/>
      <c r="N341" s="274"/>
      <c r="O341" s="7" t="s">
        <v>5</v>
      </c>
      <c r="P341" s="7" t="s">
        <v>43</v>
      </c>
      <c r="Q341" s="6">
        <v>2135</v>
      </c>
      <c r="R341" s="185">
        <v>31.25</v>
      </c>
      <c r="S341" s="7" t="s">
        <v>168</v>
      </c>
      <c r="T341" s="7" t="s">
        <v>42</v>
      </c>
      <c r="U341" s="274"/>
      <c r="V341" s="274"/>
      <c r="W341" s="274"/>
      <c r="X341" s="294"/>
      <c r="Y341" s="140"/>
      <c r="Z341" s="140"/>
      <c r="AA341" s="62"/>
      <c r="AB341" s="62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</row>
    <row r="342" spans="1:69" customFormat="1" ht="18">
      <c r="A342" s="291"/>
      <c r="B342" s="272"/>
      <c r="C342" s="272"/>
      <c r="D342" s="274"/>
      <c r="E342" s="2" t="s">
        <v>4</v>
      </c>
      <c r="F342" s="5" t="s">
        <v>37</v>
      </c>
      <c r="G342" s="5" t="s">
        <v>39</v>
      </c>
      <c r="H342" s="5">
        <v>1732</v>
      </c>
      <c r="I342" s="27">
        <v>10.35</v>
      </c>
      <c r="J342" s="5" t="s">
        <v>74</v>
      </c>
      <c r="K342" s="5" t="s">
        <v>42</v>
      </c>
      <c r="L342" s="279"/>
      <c r="M342" s="276"/>
      <c r="N342" s="274"/>
      <c r="O342" s="7" t="s">
        <v>5</v>
      </c>
      <c r="P342" s="7" t="s">
        <v>43</v>
      </c>
      <c r="Q342" s="6">
        <v>2136</v>
      </c>
      <c r="R342" s="185">
        <v>28.25</v>
      </c>
      <c r="S342" s="7" t="s">
        <v>168</v>
      </c>
      <c r="T342" s="7" t="s">
        <v>42</v>
      </c>
      <c r="U342" s="274"/>
      <c r="V342" s="274"/>
      <c r="W342" s="274"/>
      <c r="X342" s="294"/>
      <c r="Y342" s="140"/>
      <c r="Z342" s="140"/>
      <c r="AA342" s="62"/>
      <c r="AB342" s="62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</row>
    <row r="343" spans="1:69" customFormat="1" ht="18">
      <c r="A343" s="291"/>
      <c r="B343" s="272"/>
      <c r="C343" s="272"/>
      <c r="D343" s="274"/>
      <c r="E343" s="2" t="s">
        <v>4</v>
      </c>
      <c r="F343" s="5" t="s">
        <v>37</v>
      </c>
      <c r="G343" s="5" t="s">
        <v>39</v>
      </c>
      <c r="H343" s="5">
        <v>1730</v>
      </c>
      <c r="I343" s="27">
        <v>16.05</v>
      </c>
      <c r="J343" s="5" t="s">
        <v>74</v>
      </c>
      <c r="K343" s="5" t="s">
        <v>42</v>
      </c>
      <c r="L343" s="279"/>
      <c r="M343" s="276"/>
      <c r="N343" s="274"/>
      <c r="O343" s="7" t="s">
        <v>5</v>
      </c>
      <c r="P343" s="7" t="s">
        <v>43</v>
      </c>
      <c r="Q343" s="6">
        <v>2137</v>
      </c>
      <c r="R343" s="185">
        <v>30.15</v>
      </c>
      <c r="S343" s="7" t="s">
        <v>168</v>
      </c>
      <c r="T343" s="7" t="s">
        <v>42</v>
      </c>
      <c r="U343" s="274"/>
      <c r="V343" s="274"/>
      <c r="W343" s="274"/>
      <c r="X343" s="294"/>
      <c r="Y343" s="140"/>
      <c r="Z343" s="140"/>
      <c r="AA343" s="62"/>
      <c r="AB343" s="62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</row>
    <row r="344" spans="1:69" customFormat="1" ht="18">
      <c r="A344" s="291"/>
      <c r="B344" s="272"/>
      <c r="C344" s="272"/>
      <c r="D344" s="274"/>
      <c r="E344" s="2" t="s">
        <v>4</v>
      </c>
      <c r="F344" s="5" t="s">
        <v>37</v>
      </c>
      <c r="G344" s="5" t="s">
        <v>39</v>
      </c>
      <c r="H344" s="5">
        <v>1729</v>
      </c>
      <c r="I344" s="27">
        <v>16</v>
      </c>
      <c r="J344" s="5" t="s">
        <v>74</v>
      </c>
      <c r="K344" s="5" t="s">
        <v>42</v>
      </c>
      <c r="L344" s="279"/>
      <c r="M344" s="276"/>
      <c r="N344" s="274"/>
      <c r="O344" s="6"/>
      <c r="P344" s="6"/>
      <c r="Q344" s="6"/>
      <c r="R344" s="178"/>
      <c r="S344" s="6"/>
      <c r="T344" s="6"/>
      <c r="U344" s="274"/>
      <c r="V344" s="274"/>
      <c r="W344" s="274"/>
      <c r="X344" s="294"/>
      <c r="Y344" s="140"/>
      <c r="Z344" s="140"/>
      <c r="AA344" s="62"/>
      <c r="AB344" s="62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</row>
    <row r="345" spans="1:69" customFormat="1" ht="18.600000000000001" thickBot="1">
      <c r="A345" s="291"/>
      <c r="B345" s="272"/>
      <c r="C345" s="272"/>
      <c r="D345" s="274"/>
      <c r="E345" s="2" t="s">
        <v>4</v>
      </c>
      <c r="F345" s="5" t="s">
        <v>37</v>
      </c>
      <c r="G345" s="5" t="s">
        <v>39</v>
      </c>
      <c r="H345" s="5">
        <v>1731</v>
      </c>
      <c r="I345" s="27">
        <v>9.35</v>
      </c>
      <c r="J345" s="5" t="s">
        <v>74</v>
      </c>
      <c r="K345" s="5" t="s">
        <v>42</v>
      </c>
      <c r="L345" s="279"/>
      <c r="M345" s="276"/>
      <c r="N345" s="274"/>
      <c r="O345" s="6"/>
      <c r="P345" s="6"/>
      <c r="Q345" s="6"/>
      <c r="R345" s="178"/>
      <c r="S345" s="6"/>
      <c r="T345" s="6"/>
      <c r="U345" s="274"/>
      <c r="V345" s="274"/>
      <c r="W345" s="274"/>
      <c r="X345" s="294"/>
      <c r="Y345" s="140"/>
      <c r="Z345" s="140"/>
      <c r="AA345" s="62"/>
      <c r="AB345" s="62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</row>
    <row r="346" spans="1:69" customFormat="1" ht="18.600000000000001" thickBot="1">
      <c r="A346" s="291"/>
      <c r="B346" s="272"/>
      <c r="C346" s="272"/>
      <c r="D346" s="274"/>
      <c r="E346" s="2" t="s">
        <v>4</v>
      </c>
      <c r="F346" s="5" t="s">
        <v>37</v>
      </c>
      <c r="G346" s="5" t="s">
        <v>80</v>
      </c>
      <c r="H346" s="5">
        <v>1728</v>
      </c>
      <c r="I346" s="27">
        <v>15.25</v>
      </c>
      <c r="J346" s="5" t="s">
        <v>74</v>
      </c>
      <c r="K346" s="5" t="s">
        <v>42</v>
      </c>
      <c r="L346" s="279"/>
      <c r="M346" s="276"/>
      <c r="N346" s="274"/>
      <c r="O346" s="6"/>
      <c r="P346" s="6"/>
      <c r="Q346" s="6"/>
      <c r="R346" s="178"/>
      <c r="S346" s="6"/>
      <c r="T346" s="6"/>
      <c r="U346" s="274"/>
      <c r="V346" s="274"/>
      <c r="W346" s="274"/>
      <c r="X346" s="294"/>
      <c r="Y346" s="140"/>
      <c r="Z346" s="140"/>
      <c r="AA346" s="62"/>
      <c r="AB346" s="62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</row>
    <row r="347" spans="1:69" customFormat="1" ht="18.600000000000001" thickBot="1">
      <c r="A347" s="291"/>
      <c r="B347" s="272"/>
      <c r="C347" s="272"/>
      <c r="D347" s="274"/>
      <c r="E347" s="2" t="s">
        <v>4</v>
      </c>
      <c r="F347" s="5" t="s">
        <v>37</v>
      </c>
      <c r="G347" s="5" t="s">
        <v>39</v>
      </c>
      <c r="H347" s="5">
        <v>1724</v>
      </c>
      <c r="I347" s="27">
        <v>6.55</v>
      </c>
      <c r="J347" s="5" t="s">
        <v>74</v>
      </c>
      <c r="K347" s="5" t="s">
        <v>42</v>
      </c>
      <c r="L347" s="279"/>
      <c r="M347" s="276"/>
      <c r="N347" s="274"/>
      <c r="O347" s="6"/>
      <c r="P347" s="6"/>
      <c r="Q347" s="6"/>
      <c r="R347" s="178"/>
      <c r="S347" s="6"/>
      <c r="T347" s="6"/>
      <c r="U347" s="274"/>
      <c r="V347" s="274"/>
      <c r="W347" s="274"/>
      <c r="X347" s="294"/>
      <c r="Y347" s="140"/>
      <c r="Z347" s="140"/>
      <c r="AA347" s="62"/>
      <c r="AB347" s="62" t="s">
        <v>63</v>
      </c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</row>
    <row r="348" spans="1:69" customFormat="1" ht="18.600000000000001" thickBot="1">
      <c r="A348" s="291"/>
      <c r="B348" s="272"/>
      <c r="C348" s="272"/>
      <c r="D348" s="274"/>
      <c r="E348" s="2" t="s">
        <v>3</v>
      </c>
      <c r="F348" s="5" t="s">
        <v>37</v>
      </c>
      <c r="G348" s="5" t="s">
        <v>39</v>
      </c>
      <c r="H348" s="5">
        <v>192</v>
      </c>
      <c r="I348" s="27">
        <v>4</v>
      </c>
      <c r="J348" s="5" t="s">
        <v>119</v>
      </c>
      <c r="K348" s="5" t="s">
        <v>42</v>
      </c>
      <c r="L348" s="279"/>
      <c r="M348" s="276"/>
      <c r="N348" s="274"/>
      <c r="O348" s="6"/>
      <c r="P348" s="6"/>
      <c r="Q348" s="6"/>
      <c r="R348" s="178"/>
      <c r="S348" s="6"/>
      <c r="T348" s="6"/>
      <c r="U348" s="274"/>
      <c r="V348" s="274"/>
      <c r="W348" s="274"/>
      <c r="X348" s="294"/>
      <c r="Y348" s="140"/>
      <c r="Z348" s="140"/>
      <c r="AA348" s="62"/>
      <c r="AB348" s="62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</row>
    <row r="349" spans="1:69" customFormat="1" ht="18.600000000000001" thickBot="1">
      <c r="A349" s="291"/>
      <c r="B349" s="272"/>
      <c r="C349" s="272"/>
      <c r="D349" s="274"/>
      <c r="E349" s="5"/>
      <c r="F349" s="5"/>
      <c r="G349" s="5"/>
      <c r="H349" s="5"/>
      <c r="I349" s="25"/>
      <c r="J349" s="5"/>
      <c r="K349" s="5"/>
      <c r="L349" s="279"/>
      <c r="M349" s="276"/>
      <c r="N349" s="274"/>
      <c r="O349" s="6"/>
      <c r="P349" s="6"/>
      <c r="Q349" s="6"/>
      <c r="R349" s="178"/>
      <c r="S349" s="6"/>
      <c r="T349" s="6"/>
      <c r="U349" s="274"/>
      <c r="V349" s="274"/>
      <c r="W349" s="274"/>
      <c r="X349" s="294"/>
      <c r="Y349" s="140"/>
      <c r="Z349" s="140"/>
      <c r="AA349" s="62"/>
      <c r="AB349" s="62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</row>
    <row r="350" spans="1:69" customFormat="1" ht="18.600000000000001" thickBot="1">
      <c r="A350" s="291"/>
      <c r="B350" s="272"/>
      <c r="C350" s="272"/>
      <c r="D350" s="274"/>
      <c r="E350" s="5"/>
      <c r="F350" s="5"/>
      <c r="G350" s="5"/>
      <c r="H350" s="5"/>
      <c r="I350" s="25"/>
      <c r="J350" s="5"/>
      <c r="K350" s="5"/>
      <c r="L350" s="279"/>
      <c r="M350" s="276"/>
      <c r="N350" s="274"/>
      <c r="O350" s="6"/>
      <c r="P350" s="6"/>
      <c r="Q350" s="6"/>
      <c r="R350" s="178"/>
      <c r="S350" s="6"/>
      <c r="T350" s="6"/>
      <c r="U350" s="274"/>
      <c r="V350" s="274"/>
      <c r="W350" s="274"/>
      <c r="X350" s="294"/>
      <c r="Y350" s="140"/>
      <c r="Z350" s="140"/>
      <c r="AA350" s="62"/>
      <c r="AB350" s="62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</row>
    <row r="351" spans="1:69" customFormat="1" ht="18.600000000000001" thickBot="1">
      <c r="A351" s="291"/>
      <c r="B351" s="272"/>
      <c r="C351" s="272"/>
      <c r="D351" s="274"/>
      <c r="E351" s="5"/>
      <c r="F351" s="5"/>
      <c r="G351" s="5"/>
      <c r="H351" s="5"/>
      <c r="I351" s="25"/>
      <c r="J351" s="5"/>
      <c r="K351" s="5"/>
      <c r="L351" s="279"/>
      <c r="M351" s="276"/>
      <c r="N351" s="274"/>
      <c r="O351" s="6"/>
      <c r="P351" s="6"/>
      <c r="Q351" s="6"/>
      <c r="R351" s="178"/>
      <c r="S351" s="6"/>
      <c r="T351" s="6"/>
      <c r="U351" s="274"/>
      <c r="V351" s="274"/>
      <c r="W351" s="274"/>
      <c r="X351" s="294"/>
      <c r="Y351" s="140"/>
      <c r="Z351" s="140"/>
      <c r="AA351" s="62"/>
      <c r="AB351" s="62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</row>
    <row r="352" spans="1:69" customFormat="1" ht="18.600000000000001" thickBot="1">
      <c r="A352" s="291"/>
      <c r="B352" s="272"/>
      <c r="C352" s="272"/>
      <c r="D352" s="274"/>
      <c r="E352" s="5"/>
      <c r="F352" s="5"/>
      <c r="G352" s="5"/>
      <c r="H352" s="5"/>
      <c r="I352" s="25"/>
      <c r="J352" s="5"/>
      <c r="K352" s="5"/>
      <c r="L352" s="279"/>
      <c r="M352" s="276"/>
      <c r="N352" s="274"/>
      <c r="O352" s="6"/>
      <c r="P352" s="6"/>
      <c r="Q352" s="6"/>
      <c r="R352" s="178"/>
      <c r="S352" s="6"/>
      <c r="T352" s="6"/>
      <c r="U352" s="274"/>
      <c r="V352" s="274"/>
      <c r="W352" s="274"/>
      <c r="X352" s="294"/>
      <c r="Y352" s="140"/>
      <c r="Z352" s="140"/>
      <c r="AA352" s="62"/>
      <c r="AB352" s="62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</row>
    <row r="353" spans="1:69" customFormat="1" ht="18.600000000000001" thickBot="1">
      <c r="A353" s="291"/>
      <c r="B353" s="273"/>
      <c r="C353" s="273"/>
      <c r="D353" s="274"/>
      <c r="E353" s="1"/>
      <c r="F353" s="1"/>
      <c r="G353" s="1"/>
      <c r="H353" s="1"/>
      <c r="I353" s="26"/>
      <c r="J353" s="1"/>
      <c r="K353" s="1"/>
      <c r="L353" s="280"/>
      <c r="M353" s="276"/>
      <c r="N353" s="274"/>
      <c r="O353" s="9"/>
      <c r="P353" s="9"/>
      <c r="Q353" s="9"/>
      <c r="R353" s="184"/>
      <c r="S353" s="9"/>
      <c r="T353" s="9"/>
      <c r="U353" s="275"/>
      <c r="V353" s="274"/>
      <c r="W353" s="275"/>
      <c r="X353" s="294"/>
      <c r="Y353" s="141"/>
      <c r="Z353" s="141"/>
      <c r="AA353" s="62"/>
      <c r="AB353" s="62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</row>
    <row r="354" spans="1:69" customFormat="1" ht="18">
      <c r="A354" s="291"/>
      <c r="B354" s="271" t="s">
        <v>34</v>
      </c>
      <c r="C354" s="271" t="s">
        <v>30</v>
      </c>
      <c r="D354" s="271" t="s">
        <v>65</v>
      </c>
      <c r="E354" s="2" t="s">
        <v>4</v>
      </c>
      <c r="F354" s="2" t="s">
        <v>37</v>
      </c>
      <c r="G354" s="2" t="s">
        <v>39</v>
      </c>
      <c r="H354" s="2">
        <v>1734</v>
      </c>
      <c r="I354" s="27">
        <v>8.6999999999999993</v>
      </c>
      <c r="J354" s="2" t="s">
        <v>75</v>
      </c>
      <c r="K354" s="2" t="s">
        <v>42</v>
      </c>
      <c r="L354" s="276">
        <f>SUM(I354:I368)</f>
        <v>28.45</v>
      </c>
      <c r="M354" s="276"/>
      <c r="N354" s="274"/>
      <c r="O354" s="7" t="s">
        <v>5</v>
      </c>
      <c r="P354" s="7" t="s">
        <v>43</v>
      </c>
      <c r="Q354" s="7">
        <v>2138</v>
      </c>
      <c r="R354" s="185">
        <v>26.4</v>
      </c>
      <c r="S354" s="7" t="s">
        <v>71</v>
      </c>
      <c r="T354" s="7" t="s">
        <v>42</v>
      </c>
      <c r="U354" s="283">
        <f>SUM(R354:R368)</f>
        <v>147.69999999999999</v>
      </c>
      <c r="V354" s="274"/>
      <c r="W354" s="285">
        <v>6900</v>
      </c>
      <c r="X354" s="294"/>
      <c r="Y354" s="135"/>
      <c r="Z354" s="142"/>
      <c r="AA354" s="62"/>
      <c r="AB354" s="62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</row>
    <row r="355" spans="1:69" customFormat="1" ht="18">
      <c r="A355" s="291"/>
      <c r="B355" s="272"/>
      <c r="C355" s="272"/>
      <c r="D355" s="272"/>
      <c r="E355" s="244" t="s">
        <v>28</v>
      </c>
      <c r="F355" s="244" t="s">
        <v>37</v>
      </c>
      <c r="G355" s="244" t="s">
        <v>40</v>
      </c>
      <c r="H355" s="244" t="s">
        <v>169</v>
      </c>
      <c r="I355" s="259">
        <v>19.75</v>
      </c>
      <c r="J355" s="244" t="s">
        <v>170</v>
      </c>
      <c r="K355" s="244" t="s">
        <v>42</v>
      </c>
      <c r="L355" s="276"/>
      <c r="M355" s="276"/>
      <c r="N355" s="274"/>
      <c r="O355" s="7" t="s">
        <v>5</v>
      </c>
      <c r="P355" s="7" t="s">
        <v>43</v>
      </c>
      <c r="Q355" s="7">
        <v>2139</v>
      </c>
      <c r="R355" s="185">
        <v>29.65</v>
      </c>
      <c r="S355" s="7" t="s">
        <v>71</v>
      </c>
      <c r="T355" s="7" t="s">
        <v>42</v>
      </c>
      <c r="U355" s="283"/>
      <c r="V355" s="274"/>
      <c r="W355" s="285"/>
      <c r="X355" s="294"/>
      <c r="Y355" s="142"/>
      <c r="Z355" s="142"/>
      <c r="AA355" s="62"/>
      <c r="AB355" s="62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</row>
    <row r="356" spans="1:69" customFormat="1" ht="18">
      <c r="A356" s="291"/>
      <c r="B356" s="272"/>
      <c r="C356" s="272"/>
      <c r="D356" s="272"/>
      <c r="E356" s="2"/>
      <c r="F356" s="2"/>
      <c r="G356" s="2"/>
      <c r="H356" s="2"/>
      <c r="I356" s="27"/>
      <c r="J356" s="2"/>
      <c r="K356" s="2"/>
      <c r="L356" s="276"/>
      <c r="M356" s="276"/>
      <c r="N356" s="274"/>
      <c r="O356" s="7" t="s">
        <v>5</v>
      </c>
      <c r="P356" s="7" t="s">
        <v>43</v>
      </c>
      <c r="Q356" s="7">
        <v>2140</v>
      </c>
      <c r="R356" s="185">
        <v>29.55</v>
      </c>
      <c r="S356" s="7" t="s">
        <v>71</v>
      </c>
      <c r="T356" s="7" t="s">
        <v>42</v>
      </c>
      <c r="U356" s="283"/>
      <c r="V356" s="274"/>
      <c r="W356" s="285"/>
      <c r="X356" s="294"/>
      <c r="Y356" s="140"/>
      <c r="Z356" s="140"/>
      <c r="AA356" s="62"/>
      <c r="AB356" s="62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</row>
    <row r="357" spans="1:69" customFormat="1" ht="18">
      <c r="A357" s="291"/>
      <c r="B357" s="272"/>
      <c r="C357" s="272"/>
      <c r="D357" s="272"/>
      <c r="E357" s="2"/>
      <c r="F357" s="2"/>
      <c r="G357" s="2"/>
      <c r="H357" s="2"/>
      <c r="I357" s="25"/>
      <c r="J357" s="2"/>
      <c r="K357" s="2"/>
      <c r="L357" s="276"/>
      <c r="M357" s="276"/>
      <c r="N357" s="274"/>
      <c r="O357" s="7" t="s">
        <v>5</v>
      </c>
      <c r="P357" s="7" t="s">
        <v>43</v>
      </c>
      <c r="Q357" s="7">
        <v>2141</v>
      </c>
      <c r="R357" s="185">
        <v>29.4</v>
      </c>
      <c r="S357" s="7" t="s">
        <v>71</v>
      </c>
      <c r="T357" s="7" t="s">
        <v>42</v>
      </c>
      <c r="U357" s="283"/>
      <c r="V357" s="274"/>
      <c r="W357" s="285"/>
      <c r="X357" s="294"/>
      <c r="Y357" s="140"/>
      <c r="Z357" s="140"/>
      <c r="AA357" s="62"/>
      <c r="AB357" s="62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</row>
    <row r="358" spans="1:69" customFormat="1" ht="18">
      <c r="A358" s="291"/>
      <c r="B358" s="272"/>
      <c r="C358" s="272"/>
      <c r="D358" s="272"/>
      <c r="E358" s="2"/>
      <c r="F358" s="5"/>
      <c r="G358" s="5"/>
      <c r="H358" s="5"/>
      <c r="I358" s="25"/>
      <c r="J358" s="5"/>
      <c r="K358" s="5"/>
      <c r="L358" s="276"/>
      <c r="M358" s="276"/>
      <c r="N358" s="274"/>
      <c r="O358" s="7" t="s">
        <v>5</v>
      </c>
      <c r="P358" s="7" t="s">
        <v>43</v>
      </c>
      <c r="Q358" s="7">
        <v>2142</v>
      </c>
      <c r="R358" s="185">
        <v>32.700000000000003</v>
      </c>
      <c r="S358" s="7" t="s">
        <v>71</v>
      </c>
      <c r="T358" s="7" t="s">
        <v>42</v>
      </c>
      <c r="U358" s="283"/>
      <c r="V358" s="274"/>
      <c r="W358" s="285"/>
      <c r="X358" s="294"/>
      <c r="Y358" s="140"/>
      <c r="Z358" s="140"/>
      <c r="AA358" s="62"/>
      <c r="AB358" s="62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</row>
    <row r="359" spans="1:69" customFormat="1" ht="18">
      <c r="A359" s="291"/>
      <c r="B359" s="272"/>
      <c r="C359" s="272"/>
      <c r="D359" s="272"/>
      <c r="E359" s="2"/>
      <c r="F359" s="5"/>
      <c r="G359" s="5"/>
      <c r="H359" s="5"/>
      <c r="I359" s="27"/>
      <c r="J359" s="5"/>
      <c r="K359" s="5"/>
      <c r="L359" s="276"/>
      <c r="M359" s="276"/>
      <c r="N359" s="274"/>
      <c r="O359" s="7"/>
      <c r="P359" s="7"/>
      <c r="Q359" s="7"/>
      <c r="R359" s="185"/>
      <c r="S359" s="7"/>
      <c r="T359" s="7"/>
      <c r="U359" s="283"/>
      <c r="V359" s="274"/>
      <c r="W359" s="285"/>
      <c r="X359" s="294"/>
      <c r="Y359" s="140"/>
      <c r="Z359" s="140"/>
      <c r="AA359" s="62"/>
      <c r="AB359" s="62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</row>
    <row r="360" spans="1:69" customFormat="1" ht="18.600000000000001" thickBot="1">
      <c r="A360" s="291"/>
      <c r="B360" s="272"/>
      <c r="C360" s="272"/>
      <c r="D360" s="272"/>
      <c r="E360" s="2"/>
      <c r="F360" s="5"/>
      <c r="G360" s="5"/>
      <c r="H360" s="5"/>
      <c r="I360" s="27"/>
      <c r="J360" s="5"/>
      <c r="K360" s="5"/>
      <c r="L360" s="276"/>
      <c r="M360" s="276"/>
      <c r="N360" s="274"/>
      <c r="O360" s="7"/>
      <c r="P360" s="7"/>
      <c r="Q360" s="7"/>
      <c r="R360" s="185"/>
      <c r="S360" s="7"/>
      <c r="T360" s="7"/>
      <c r="U360" s="283"/>
      <c r="V360" s="274"/>
      <c r="W360" s="285"/>
      <c r="X360" s="294"/>
      <c r="Y360" s="140"/>
      <c r="Z360" s="140"/>
      <c r="AA360" s="62"/>
      <c r="AB360" s="62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</row>
    <row r="361" spans="1:69" customFormat="1" ht="18.600000000000001" thickBot="1">
      <c r="A361" s="291"/>
      <c r="B361" s="272"/>
      <c r="C361" s="272"/>
      <c r="D361" s="272"/>
      <c r="E361" s="2"/>
      <c r="F361" s="5"/>
      <c r="G361" s="5"/>
      <c r="H361" s="5"/>
      <c r="I361" s="27"/>
      <c r="J361" s="5"/>
      <c r="K361" s="5"/>
      <c r="L361" s="276"/>
      <c r="M361" s="276"/>
      <c r="N361" s="274"/>
      <c r="O361" s="7"/>
      <c r="P361" s="7"/>
      <c r="Q361" s="7"/>
      <c r="R361" s="185"/>
      <c r="S361" s="7"/>
      <c r="T361" s="7"/>
      <c r="U361" s="283"/>
      <c r="V361" s="274"/>
      <c r="W361" s="285"/>
      <c r="X361" s="294"/>
      <c r="Y361" s="140"/>
      <c r="Z361" s="140"/>
      <c r="AA361" s="62"/>
      <c r="AB361" s="62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</row>
    <row r="362" spans="1:69" customFormat="1" ht="18.600000000000001" thickBot="1">
      <c r="A362" s="291"/>
      <c r="B362" s="272"/>
      <c r="C362" s="272"/>
      <c r="D362" s="272"/>
      <c r="E362" s="2"/>
      <c r="F362" s="5"/>
      <c r="G362" s="5"/>
      <c r="H362" s="5"/>
      <c r="I362" s="27"/>
      <c r="J362" s="5"/>
      <c r="K362" s="5"/>
      <c r="L362" s="276"/>
      <c r="M362" s="276"/>
      <c r="N362" s="274"/>
      <c r="O362" s="7"/>
      <c r="P362" s="7"/>
      <c r="Q362" s="7"/>
      <c r="R362" s="185"/>
      <c r="S362" s="7"/>
      <c r="T362" s="7"/>
      <c r="U362" s="283"/>
      <c r="V362" s="274"/>
      <c r="W362" s="285"/>
      <c r="X362" s="294"/>
      <c r="Y362" s="140"/>
      <c r="Z362" s="140"/>
      <c r="AA362" s="62"/>
      <c r="AB362" s="62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</row>
    <row r="363" spans="1:69" customFormat="1" ht="18.600000000000001" thickBot="1">
      <c r="A363" s="291"/>
      <c r="B363" s="272"/>
      <c r="C363" s="272"/>
      <c r="D363" s="272"/>
      <c r="E363" s="2"/>
      <c r="F363" s="5"/>
      <c r="G363" s="5"/>
      <c r="H363" s="5"/>
      <c r="I363" s="27"/>
      <c r="J363" s="5"/>
      <c r="K363" s="5"/>
      <c r="L363" s="276"/>
      <c r="M363" s="276"/>
      <c r="N363" s="274"/>
      <c r="O363" s="7"/>
      <c r="P363" s="7"/>
      <c r="Q363" s="7"/>
      <c r="R363" s="185"/>
      <c r="S363" s="7"/>
      <c r="T363" s="7"/>
      <c r="U363" s="283"/>
      <c r="V363" s="274"/>
      <c r="W363" s="285"/>
      <c r="X363" s="294"/>
      <c r="Y363" s="140"/>
      <c r="Z363" s="140"/>
      <c r="AA363" s="62"/>
      <c r="AB363" s="62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</row>
    <row r="364" spans="1:69" customFormat="1" ht="18.600000000000001" thickBot="1">
      <c r="A364" s="291"/>
      <c r="B364" s="272"/>
      <c r="C364" s="272"/>
      <c r="D364" s="274"/>
      <c r="E364" s="2"/>
      <c r="F364" s="5"/>
      <c r="G364" s="5"/>
      <c r="H364" s="5"/>
      <c r="I364" s="27"/>
      <c r="J364" s="5"/>
      <c r="K364" s="5"/>
      <c r="L364" s="276"/>
      <c r="M364" s="276"/>
      <c r="N364" s="274"/>
      <c r="O364" s="6"/>
      <c r="P364" s="6"/>
      <c r="Q364" s="6"/>
      <c r="R364" s="178"/>
      <c r="S364" s="6"/>
      <c r="T364" s="6"/>
      <c r="U364" s="274"/>
      <c r="V364" s="274"/>
      <c r="W364" s="274"/>
      <c r="X364" s="294"/>
      <c r="Y364" s="140"/>
      <c r="Z364" s="140"/>
      <c r="AA364" s="62"/>
      <c r="AB364" s="62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</row>
    <row r="365" spans="1:69" customFormat="1" ht="18.600000000000001" thickBot="1">
      <c r="A365" s="291"/>
      <c r="B365" s="272"/>
      <c r="C365" s="272"/>
      <c r="D365" s="274"/>
      <c r="E365" s="2"/>
      <c r="F365" s="2"/>
      <c r="G365" s="2"/>
      <c r="H365" s="2"/>
      <c r="I365" s="27"/>
      <c r="J365" s="2"/>
      <c r="K365" s="2"/>
      <c r="L365" s="276"/>
      <c r="M365" s="276"/>
      <c r="N365" s="274"/>
      <c r="O365" s="6"/>
      <c r="P365" s="6"/>
      <c r="Q365" s="6"/>
      <c r="R365" s="178"/>
      <c r="S365" s="6"/>
      <c r="T365" s="6"/>
      <c r="U365" s="274"/>
      <c r="V365" s="274"/>
      <c r="W365" s="274"/>
      <c r="X365" s="294"/>
      <c r="Y365" s="140"/>
      <c r="Z365" s="140"/>
      <c r="AA365" s="62"/>
      <c r="AB365" s="62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</row>
    <row r="366" spans="1:69" customFormat="1" ht="19.5" customHeight="1">
      <c r="A366" s="291"/>
      <c r="B366" s="272"/>
      <c r="C366" s="272"/>
      <c r="D366" s="274"/>
      <c r="E366" s="5"/>
      <c r="F366" s="2"/>
      <c r="G366" s="2"/>
      <c r="H366" s="2"/>
      <c r="I366" s="27"/>
      <c r="J366" s="2"/>
      <c r="K366" s="2"/>
      <c r="L366" s="276"/>
      <c r="M366" s="276"/>
      <c r="N366" s="274"/>
      <c r="O366" s="6"/>
      <c r="P366" s="6"/>
      <c r="Q366" s="6"/>
      <c r="R366" s="178"/>
      <c r="S366" s="6"/>
      <c r="T366" s="6"/>
      <c r="U366" s="274"/>
      <c r="V366" s="274"/>
      <c r="W366" s="274"/>
      <c r="X366" s="294"/>
      <c r="Y366" s="140"/>
      <c r="Z366" s="140"/>
      <c r="AA366" s="62"/>
      <c r="AB366" s="62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</row>
    <row r="367" spans="1:69" customFormat="1" ht="18.600000000000001" thickBot="1">
      <c r="A367" s="291"/>
      <c r="B367" s="272"/>
      <c r="C367" s="272"/>
      <c r="D367" s="274"/>
      <c r="E367" s="5"/>
      <c r="F367" s="2"/>
      <c r="G367" s="2"/>
      <c r="H367" s="2"/>
      <c r="I367" s="27"/>
      <c r="J367" s="2"/>
      <c r="K367" s="2"/>
      <c r="L367" s="276"/>
      <c r="M367" s="276"/>
      <c r="N367" s="274"/>
      <c r="O367" s="6"/>
      <c r="P367" s="6"/>
      <c r="Q367" s="6"/>
      <c r="R367" s="178"/>
      <c r="S367" s="6"/>
      <c r="T367" s="6"/>
      <c r="U367" s="274"/>
      <c r="V367" s="274"/>
      <c r="W367" s="274"/>
      <c r="X367" s="294"/>
      <c r="Y367" s="140"/>
      <c r="Z367" s="140"/>
      <c r="AA367" s="62"/>
      <c r="AB367" s="62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</row>
    <row r="368" spans="1:69" customFormat="1" ht="18.600000000000001" thickBot="1">
      <c r="A368" s="291"/>
      <c r="B368" s="272"/>
      <c r="C368" s="273"/>
      <c r="D368" s="274"/>
      <c r="E368" s="34"/>
      <c r="F368" s="34"/>
      <c r="G368" s="34"/>
      <c r="H368" s="34"/>
      <c r="I368" s="116"/>
      <c r="J368" s="34"/>
      <c r="K368" s="34"/>
      <c r="L368" s="277"/>
      <c r="M368" s="277"/>
      <c r="N368" s="274"/>
      <c r="O368" s="9"/>
      <c r="P368" s="9"/>
      <c r="Q368" s="9"/>
      <c r="R368" s="184"/>
      <c r="S368" s="9"/>
      <c r="T368" s="9"/>
      <c r="U368" s="274"/>
      <c r="V368" s="274"/>
      <c r="W368" s="274"/>
      <c r="X368" s="294"/>
      <c r="Y368" s="141"/>
      <c r="Z368" s="141"/>
      <c r="AA368" s="62"/>
      <c r="AB368" s="62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</row>
    <row r="369" spans="1:69" customFormat="1" ht="18">
      <c r="A369" s="290">
        <v>13</v>
      </c>
      <c r="B369" s="271" t="s">
        <v>33</v>
      </c>
      <c r="C369" s="271" t="s">
        <v>31</v>
      </c>
      <c r="D369" s="271" t="s">
        <v>64</v>
      </c>
      <c r="E369" s="3" t="s">
        <v>57</v>
      </c>
      <c r="F369" s="3" t="s">
        <v>37</v>
      </c>
      <c r="G369" s="3" t="s">
        <v>39</v>
      </c>
      <c r="H369" s="3">
        <v>329</v>
      </c>
      <c r="I369" s="28">
        <v>4.2</v>
      </c>
      <c r="J369" s="3" t="s">
        <v>119</v>
      </c>
      <c r="K369" s="3" t="s">
        <v>42</v>
      </c>
      <c r="L369" s="278">
        <f>SUM(I369:I383)</f>
        <v>12.899999999999999</v>
      </c>
      <c r="M369" s="278">
        <f>L384+L369</f>
        <v>89.65</v>
      </c>
      <c r="N369" s="281">
        <f>N339+M369-V369</f>
        <v>552.26</v>
      </c>
      <c r="O369" s="7" t="s">
        <v>5</v>
      </c>
      <c r="P369" s="7" t="s">
        <v>43</v>
      </c>
      <c r="Q369" s="7">
        <v>2143</v>
      </c>
      <c r="R369" s="185">
        <v>29.3</v>
      </c>
      <c r="S369" s="7" t="s">
        <v>71</v>
      </c>
      <c r="T369" s="7" t="s">
        <v>42</v>
      </c>
      <c r="U369" s="282">
        <f>SUM(R369:R383)</f>
        <v>147.54999999999998</v>
      </c>
      <c r="V369" s="282">
        <f>U369+U384</f>
        <v>299.26</v>
      </c>
      <c r="W369" s="284">
        <v>7200</v>
      </c>
      <c r="X369" s="293">
        <f>(W369+W384)*18</f>
        <v>250200</v>
      </c>
      <c r="Y369" s="145"/>
      <c r="Z369" s="142"/>
      <c r="AA369" s="62"/>
      <c r="AB369" s="62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</row>
    <row r="370" spans="1:69" customFormat="1" ht="18">
      <c r="A370" s="291"/>
      <c r="B370" s="272"/>
      <c r="C370" s="272"/>
      <c r="D370" s="272"/>
      <c r="E370" s="2" t="s">
        <v>4</v>
      </c>
      <c r="F370" s="5" t="s">
        <v>37</v>
      </c>
      <c r="G370" s="5" t="s">
        <v>39</v>
      </c>
      <c r="H370" s="5">
        <v>1735</v>
      </c>
      <c r="I370" s="25">
        <v>8.6999999999999993</v>
      </c>
      <c r="J370" s="5" t="s">
        <v>119</v>
      </c>
      <c r="K370" s="5" t="s">
        <v>42</v>
      </c>
      <c r="L370" s="279"/>
      <c r="M370" s="276"/>
      <c r="N370" s="274"/>
      <c r="O370" s="7" t="s">
        <v>5</v>
      </c>
      <c r="P370" s="7" t="s">
        <v>43</v>
      </c>
      <c r="Q370" s="7">
        <v>2144</v>
      </c>
      <c r="R370" s="185">
        <v>30.1</v>
      </c>
      <c r="S370" s="7" t="s">
        <v>71</v>
      </c>
      <c r="T370" s="7" t="s">
        <v>42</v>
      </c>
      <c r="U370" s="283"/>
      <c r="V370" s="274"/>
      <c r="W370" s="285"/>
      <c r="X370" s="294"/>
      <c r="Y370" s="140"/>
      <c r="Z370" s="140"/>
      <c r="AA370" s="62"/>
      <c r="AB370" s="62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</row>
    <row r="371" spans="1:69" customFormat="1" ht="18">
      <c r="A371" s="291"/>
      <c r="B371" s="272"/>
      <c r="C371" s="272"/>
      <c r="D371" s="272"/>
      <c r="E371" s="2"/>
      <c r="F371" s="5"/>
      <c r="G371" s="5"/>
      <c r="H371" s="5"/>
      <c r="I371" s="25"/>
      <c r="J371" s="5"/>
      <c r="K371" s="5"/>
      <c r="L371" s="279"/>
      <c r="M371" s="276"/>
      <c r="N371" s="274"/>
      <c r="O371" s="7" t="s">
        <v>5</v>
      </c>
      <c r="P371" s="7" t="s">
        <v>43</v>
      </c>
      <c r="Q371" s="7">
        <v>2145</v>
      </c>
      <c r="R371" s="185">
        <v>29.35</v>
      </c>
      <c r="S371" s="7" t="s">
        <v>71</v>
      </c>
      <c r="T371" s="7" t="s">
        <v>42</v>
      </c>
      <c r="U371" s="283"/>
      <c r="V371" s="274"/>
      <c r="W371" s="285"/>
      <c r="X371" s="294"/>
      <c r="Y371" s="140"/>
      <c r="Z371" s="140"/>
      <c r="AA371" s="62"/>
      <c r="AB371" s="62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</row>
    <row r="372" spans="1:69" customFormat="1" ht="18">
      <c r="A372" s="291"/>
      <c r="B372" s="272"/>
      <c r="C372" s="272"/>
      <c r="D372" s="272"/>
      <c r="E372" s="2"/>
      <c r="F372" s="5"/>
      <c r="G372" s="5"/>
      <c r="H372" s="5"/>
      <c r="I372" s="25"/>
      <c r="J372" s="5"/>
      <c r="K372" s="5"/>
      <c r="L372" s="279"/>
      <c r="M372" s="276"/>
      <c r="N372" s="274"/>
      <c r="O372" s="7" t="s">
        <v>5</v>
      </c>
      <c r="P372" s="7" t="s">
        <v>43</v>
      </c>
      <c r="Q372" s="7">
        <v>2146</v>
      </c>
      <c r="R372" s="185">
        <v>28.85</v>
      </c>
      <c r="S372" s="7" t="s">
        <v>71</v>
      </c>
      <c r="T372" s="7" t="s">
        <v>42</v>
      </c>
      <c r="U372" s="283"/>
      <c r="V372" s="274"/>
      <c r="W372" s="285"/>
      <c r="X372" s="294"/>
      <c r="Y372" s="140"/>
      <c r="Z372" s="140"/>
      <c r="AA372" s="62"/>
      <c r="AB372" s="62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</row>
    <row r="373" spans="1:69" customFormat="1" ht="18">
      <c r="A373" s="291"/>
      <c r="B373" s="272"/>
      <c r="C373" s="272"/>
      <c r="D373" s="272"/>
      <c r="E373" s="2"/>
      <c r="F373" s="5"/>
      <c r="G373" s="5"/>
      <c r="H373" s="5"/>
      <c r="I373" s="25"/>
      <c r="J373" s="5"/>
      <c r="K373" s="5"/>
      <c r="L373" s="279"/>
      <c r="M373" s="276"/>
      <c r="N373" s="274"/>
      <c r="O373" s="7" t="s">
        <v>5</v>
      </c>
      <c r="P373" s="7" t="s">
        <v>43</v>
      </c>
      <c r="Q373" s="7">
        <v>2147</v>
      </c>
      <c r="R373" s="185">
        <v>29.95</v>
      </c>
      <c r="S373" s="7" t="s">
        <v>71</v>
      </c>
      <c r="T373" s="7" t="s">
        <v>42</v>
      </c>
      <c r="U373" s="283"/>
      <c r="V373" s="274"/>
      <c r="W373" s="285"/>
      <c r="X373" s="294"/>
      <c r="Y373" s="140"/>
      <c r="Z373" s="140"/>
      <c r="AA373" s="62"/>
      <c r="AB373" s="62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</row>
    <row r="374" spans="1:69" customFormat="1" ht="18">
      <c r="A374" s="291"/>
      <c r="B374" s="272"/>
      <c r="C374" s="272"/>
      <c r="D374" s="272"/>
      <c r="E374" s="2"/>
      <c r="F374" s="5"/>
      <c r="G374" s="5"/>
      <c r="H374" s="5"/>
      <c r="I374" s="25"/>
      <c r="J374" s="5"/>
      <c r="K374" s="5"/>
      <c r="L374" s="279"/>
      <c r="M374" s="276"/>
      <c r="N374" s="274"/>
      <c r="O374" s="7"/>
      <c r="P374" s="7"/>
      <c r="Q374" s="7"/>
      <c r="R374" s="185"/>
      <c r="S374" s="7"/>
      <c r="T374" s="7"/>
      <c r="U374" s="283"/>
      <c r="V374" s="274"/>
      <c r="W374" s="285"/>
      <c r="X374" s="294"/>
      <c r="Y374" s="140"/>
      <c r="Z374" s="140"/>
      <c r="AA374" s="62"/>
      <c r="AB374" s="62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</row>
    <row r="375" spans="1:69" customFormat="1" ht="18.600000000000001" thickBot="1">
      <c r="A375" s="291"/>
      <c r="B375" s="272"/>
      <c r="C375" s="272"/>
      <c r="D375" s="272"/>
      <c r="E375" s="2"/>
      <c r="F375" s="5"/>
      <c r="G375" s="5"/>
      <c r="H375" s="5"/>
      <c r="I375" s="25"/>
      <c r="J375" s="5"/>
      <c r="K375" s="5"/>
      <c r="L375" s="279"/>
      <c r="M375" s="276"/>
      <c r="N375" s="274"/>
      <c r="O375" s="7"/>
      <c r="P375" s="7"/>
      <c r="Q375" s="7"/>
      <c r="R375" s="185"/>
      <c r="S375" s="7"/>
      <c r="T375" s="7"/>
      <c r="U375" s="283"/>
      <c r="V375" s="274"/>
      <c r="W375" s="285"/>
      <c r="X375" s="294"/>
      <c r="Y375" s="140"/>
      <c r="Z375" s="140"/>
      <c r="AA375" s="62"/>
      <c r="AB375" s="62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</row>
    <row r="376" spans="1:69" customFormat="1" ht="18.600000000000001" thickBot="1">
      <c r="A376" s="291"/>
      <c r="B376" s="272"/>
      <c r="C376" s="272"/>
      <c r="D376" s="272"/>
      <c r="E376" s="2"/>
      <c r="F376" s="5"/>
      <c r="G376" s="5"/>
      <c r="H376" s="5"/>
      <c r="I376" s="25"/>
      <c r="J376" s="5"/>
      <c r="K376" s="5"/>
      <c r="L376" s="279"/>
      <c r="M376" s="276"/>
      <c r="N376" s="274"/>
      <c r="O376" s="6"/>
      <c r="P376" s="6"/>
      <c r="Q376" s="6"/>
      <c r="R376" s="178"/>
      <c r="S376" s="6"/>
      <c r="T376" s="6"/>
      <c r="U376" s="283"/>
      <c r="V376" s="274"/>
      <c r="W376" s="285"/>
      <c r="X376" s="294"/>
      <c r="Y376" s="140"/>
      <c r="Z376" s="140"/>
      <c r="AA376" s="62"/>
      <c r="AB376" s="62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</row>
    <row r="377" spans="1:69" customFormat="1" ht="18.600000000000001" thickBot="1">
      <c r="A377" s="291"/>
      <c r="B377" s="272"/>
      <c r="C377" s="272"/>
      <c r="D377" s="272"/>
      <c r="E377" s="2"/>
      <c r="F377" s="2"/>
      <c r="G377" s="2"/>
      <c r="H377" s="5"/>
      <c r="I377" s="25"/>
      <c r="J377" s="2"/>
      <c r="K377" s="5"/>
      <c r="L377" s="279"/>
      <c r="M377" s="276"/>
      <c r="N377" s="274"/>
      <c r="O377" s="6"/>
      <c r="P377" s="6"/>
      <c r="Q377" s="6"/>
      <c r="R377" s="178"/>
      <c r="S377" s="6"/>
      <c r="T377" s="6"/>
      <c r="U377" s="283"/>
      <c r="V377" s="274"/>
      <c r="W377" s="285"/>
      <c r="X377" s="294"/>
      <c r="Y377" s="140"/>
      <c r="Z377" s="140"/>
      <c r="AA377" s="62"/>
      <c r="AB377" s="62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</row>
    <row r="378" spans="1:69" customFormat="1" ht="18.600000000000001" thickBot="1">
      <c r="A378" s="291"/>
      <c r="B378" s="272"/>
      <c r="C378" s="272"/>
      <c r="D378" s="272"/>
      <c r="E378" s="2"/>
      <c r="F378" s="2"/>
      <c r="G378" s="2"/>
      <c r="H378" s="5"/>
      <c r="I378" s="25"/>
      <c r="J378" s="2"/>
      <c r="K378" s="5"/>
      <c r="L378" s="279"/>
      <c r="M378" s="276"/>
      <c r="N378" s="274"/>
      <c r="O378" s="6"/>
      <c r="P378" s="6"/>
      <c r="Q378" s="6"/>
      <c r="R378" s="178"/>
      <c r="S378" s="6"/>
      <c r="T378" s="6"/>
      <c r="U378" s="283"/>
      <c r="V378" s="274"/>
      <c r="W378" s="285"/>
      <c r="X378" s="294"/>
      <c r="Y378" s="140"/>
      <c r="Z378" s="140"/>
      <c r="AA378" s="62"/>
      <c r="AB378" s="62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</row>
    <row r="379" spans="1:69" customFormat="1" ht="18.600000000000001" thickBot="1">
      <c r="A379" s="291"/>
      <c r="B379" s="272"/>
      <c r="C379" s="272"/>
      <c r="D379" s="272"/>
      <c r="E379" s="2"/>
      <c r="F379" s="2"/>
      <c r="G379" s="2"/>
      <c r="H379" s="5"/>
      <c r="I379" s="27"/>
      <c r="J379" s="2"/>
      <c r="K379" s="5"/>
      <c r="L379" s="279"/>
      <c r="M379" s="276"/>
      <c r="N379" s="274"/>
      <c r="O379" s="7"/>
      <c r="P379" s="7"/>
      <c r="Q379" s="7"/>
      <c r="R379" s="185"/>
      <c r="S379" s="7"/>
      <c r="T379" s="7"/>
      <c r="U379" s="283"/>
      <c r="V379" s="274"/>
      <c r="W379" s="285"/>
      <c r="X379" s="294"/>
      <c r="Y379" s="140"/>
      <c r="Z379" s="140"/>
      <c r="AA379" s="62"/>
      <c r="AB379" s="62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</row>
    <row r="380" spans="1:69" customFormat="1" ht="18.600000000000001" thickBot="1">
      <c r="A380" s="291"/>
      <c r="B380" s="272"/>
      <c r="C380" s="272"/>
      <c r="D380" s="272"/>
      <c r="E380" s="2"/>
      <c r="F380" s="2"/>
      <c r="G380" s="2"/>
      <c r="H380" s="2"/>
      <c r="I380" s="27"/>
      <c r="J380" s="2"/>
      <c r="K380" s="2"/>
      <c r="L380" s="279"/>
      <c r="M380" s="276"/>
      <c r="N380" s="274"/>
      <c r="O380" s="7"/>
      <c r="P380" s="7"/>
      <c r="Q380" s="7"/>
      <c r="R380" s="185"/>
      <c r="S380" s="7"/>
      <c r="T380" s="7"/>
      <c r="U380" s="283"/>
      <c r="V380" s="274"/>
      <c r="W380" s="285"/>
      <c r="X380" s="294"/>
      <c r="Y380" s="140"/>
      <c r="Z380" s="140"/>
      <c r="AA380" s="62"/>
      <c r="AB380" s="62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</row>
    <row r="381" spans="1:69" customFormat="1" ht="18.600000000000001" thickBot="1">
      <c r="A381" s="291"/>
      <c r="B381" s="272"/>
      <c r="C381" s="272"/>
      <c r="D381" s="272"/>
      <c r="E381" s="2"/>
      <c r="F381" s="2"/>
      <c r="G381" s="2"/>
      <c r="H381" s="2"/>
      <c r="I381" s="27"/>
      <c r="J381" s="2"/>
      <c r="K381" s="2"/>
      <c r="L381" s="279"/>
      <c r="M381" s="276"/>
      <c r="N381" s="274"/>
      <c r="O381" s="7"/>
      <c r="P381" s="7"/>
      <c r="Q381" s="7"/>
      <c r="R381" s="185"/>
      <c r="S381" s="7"/>
      <c r="T381" s="7"/>
      <c r="U381" s="283"/>
      <c r="V381" s="274"/>
      <c r="W381" s="285"/>
      <c r="X381" s="294"/>
      <c r="Y381" s="140"/>
      <c r="Z381" s="140"/>
      <c r="AA381" s="62"/>
      <c r="AB381" s="62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</row>
    <row r="382" spans="1:69" customFormat="1" ht="18.600000000000001" thickBot="1">
      <c r="A382" s="291"/>
      <c r="B382" s="272"/>
      <c r="C382" s="272"/>
      <c r="D382" s="272"/>
      <c r="E382" s="2"/>
      <c r="F382" s="2"/>
      <c r="G382" s="2"/>
      <c r="H382" s="2"/>
      <c r="I382" s="27"/>
      <c r="J382" s="2"/>
      <c r="K382" s="2"/>
      <c r="L382" s="279"/>
      <c r="M382" s="276"/>
      <c r="N382" s="274"/>
      <c r="O382" s="7"/>
      <c r="P382" s="7"/>
      <c r="Q382" s="7"/>
      <c r="R382" s="185"/>
      <c r="S382" s="7"/>
      <c r="T382" s="7"/>
      <c r="U382" s="283"/>
      <c r="V382" s="274"/>
      <c r="W382" s="285"/>
      <c r="X382" s="294"/>
      <c r="Y382" s="140"/>
      <c r="Z382" s="140"/>
      <c r="AA382" s="62"/>
      <c r="AB382" s="62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</row>
    <row r="383" spans="1:69" customFormat="1" ht="18.600000000000001" thickBot="1">
      <c r="A383" s="291"/>
      <c r="B383" s="273"/>
      <c r="C383" s="273"/>
      <c r="D383" s="273"/>
      <c r="E383" s="1"/>
      <c r="F383" s="1"/>
      <c r="G383" s="1"/>
      <c r="H383" s="1"/>
      <c r="I383" s="26"/>
      <c r="J383" s="1"/>
      <c r="K383" s="1"/>
      <c r="L383" s="280"/>
      <c r="M383" s="276"/>
      <c r="N383" s="274"/>
      <c r="O383" s="9"/>
      <c r="P383" s="9"/>
      <c r="Q383" s="9"/>
      <c r="R383" s="184"/>
      <c r="S383" s="9"/>
      <c r="T383" s="9"/>
      <c r="U383" s="305"/>
      <c r="V383" s="274"/>
      <c r="W383" s="303"/>
      <c r="X383" s="294"/>
      <c r="Y383" s="141"/>
      <c r="Z383" s="141"/>
      <c r="AA383" s="62"/>
      <c r="AB383" s="62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</row>
    <row r="384" spans="1:69" customFormat="1" ht="18">
      <c r="A384" s="291"/>
      <c r="B384" s="271" t="s">
        <v>34</v>
      </c>
      <c r="C384" s="271" t="s">
        <v>29</v>
      </c>
      <c r="D384" s="272" t="s">
        <v>36</v>
      </c>
      <c r="E384" s="2" t="s">
        <v>4</v>
      </c>
      <c r="F384" s="2" t="s">
        <v>37</v>
      </c>
      <c r="G384" s="2" t="s">
        <v>39</v>
      </c>
      <c r="H384" s="2">
        <v>1736</v>
      </c>
      <c r="I384" s="27">
        <v>8.75</v>
      </c>
      <c r="J384" s="2" t="s">
        <v>75</v>
      </c>
      <c r="K384" s="2" t="s">
        <v>42</v>
      </c>
      <c r="L384" s="276">
        <f>SUM(I384:I398)</f>
        <v>76.75</v>
      </c>
      <c r="M384" s="276"/>
      <c r="N384" s="274"/>
      <c r="O384" s="7" t="s">
        <v>5</v>
      </c>
      <c r="P384" s="7" t="s">
        <v>43</v>
      </c>
      <c r="Q384" s="7">
        <v>2148</v>
      </c>
      <c r="R384" s="185">
        <v>27.88</v>
      </c>
      <c r="S384" s="7" t="s">
        <v>131</v>
      </c>
      <c r="T384" s="7" t="s">
        <v>42</v>
      </c>
      <c r="U384" s="282">
        <f>SUM(R384:R398)</f>
        <v>151.71</v>
      </c>
      <c r="V384" s="274"/>
      <c r="W384" s="285">
        <v>6700</v>
      </c>
      <c r="X384" s="294"/>
      <c r="Y384" s="135"/>
      <c r="Z384" s="135"/>
      <c r="AA384" s="62"/>
      <c r="AB384" s="62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</row>
    <row r="385" spans="1:69" customFormat="1" ht="18">
      <c r="A385" s="291"/>
      <c r="B385" s="272"/>
      <c r="C385" s="272"/>
      <c r="D385" s="272"/>
      <c r="E385" s="2" t="s">
        <v>57</v>
      </c>
      <c r="F385" s="2" t="s">
        <v>37</v>
      </c>
      <c r="G385" s="2" t="s">
        <v>39</v>
      </c>
      <c r="H385" s="2">
        <v>929</v>
      </c>
      <c r="I385" s="25">
        <v>9.4</v>
      </c>
      <c r="J385" s="2" t="s">
        <v>75</v>
      </c>
      <c r="K385" s="2" t="s">
        <v>42</v>
      </c>
      <c r="L385" s="276"/>
      <c r="M385" s="276"/>
      <c r="N385" s="274"/>
      <c r="O385" s="7" t="s">
        <v>5</v>
      </c>
      <c r="P385" s="7" t="s">
        <v>43</v>
      </c>
      <c r="Q385" s="7">
        <v>2149</v>
      </c>
      <c r="R385" s="185">
        <v>32.96</v>
      </c>
      <c r="S385" s="7" t="s">
        <v>71</v>
      </c>
      <c r="T385" s="7" t="s">
        <v>42</v>
      </c>
      <c r="U385" s="283"/>
      <c r="V385" s="274"/>
      <c r="W385" s="285"/>
      <c r="X385" s="294"/>
      <c r="Y385" s="140"/>
      <c r="Z385" s="140"/>
      <c r="AA385" s="62"/>
      <c r="AB385" s="62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</row>
    <row r="386" spans="1:69" customFormat="1" ht="18">
      <c r="A386" s="291"/>
      <c r="B386" s="272"/>
      <c r="C386" s="272"/>
      <c r="D386" s="272"/>
      <c r="E386" s="2" t="s">
        <v>28</v>
      </c>
      <c r="F386" s="2" t="s">
        <v>37</v>
      </c>
      <c r="G386" s="2" t="s">
        <v>40</v>
      </c>
      <c r="H386" s="2" t="s">
        <v>171</v>
      </c>
      <c r="I386" s="25">
        <v>30.15</v>
      </c>
      <c r="J386" s="2" t="s">
        <v>103</v>
      </c>
      <c r="K386" s="2" t="s">
        <v>42</v>
      </c>
      <c r="L386" s="276"/>
      <c r="M386" s="276"/>
      <c r="N386" s="274"/>
      <c r="O386" s="7" t="s">
        <v>5</v>
      </c>
      <c r="P386" s="7" t="s">
        <v>43</v>
      </c>
      <c r="Q386" s="7">
        <v>2150</v>
      </c>
      <c r="R386" s="185">
        <v>28.9</v>
      </c>
      <c r="S386" s="7" t="s">
        <v>71</v>
      </c>
      <c r="T386" s="7" t="s">
        <v>42</v>
      </c>
      <c r="U386" s="283"/>
      <c r="V386" s="274"/>
      <c r="W386" s="285"/>
      <c r="X386" s="294"/>
      <c r="Y386" s="140"/>
      <c r="Z386" s="142"/>
      <c r="AA386" s="62"/>
      <c r="AB386" s="62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</row>
    <row r="387" spans="1:69" customFormat="1" ht="18">
      <c r="A387" s="291"/>
      <c r="B387" s="272"/>
      <c r="C387" s="272"/>
      <c r="D387" s="272"/>
      <c r="E387" s="2" t="s">
        <v>28</v>
      </c>
      <c r="F387" s="5" t="s">
        <v>37</v>
      </c>
      <c r="G387" s="5" t="s">
        <v>40</v>
      </c>
      <c r="H387" s="2" t="s">
        <v>172</v>
      </c>
      <c r="I387" s="25">
        <v>28.45</v>
      </c>
      <c r="J387" s="5" t="s">
        <v>173</v>
      </c>
      <c r="K387" s="5" t="s">
        <v>42</v>
      </c>
      <c r="L387" s="276"/>
      <c r="M387" s="276"/>
      <c r="N387" s="274"/>
      <c r="O387" s="7" t="s">
        <v>5</v>
      </c>
      <c r="P387" s="7" t="s">
        <v>43</v>
      </c>
      <c r="Q387" s="7">
        <v>2151</v>
      </c>
      <c r="R387" s="185">
        <v>30.52</v>
      </c>
      <c r="S387" s="7" t="s">
        <v>71</v>
      </c>
      <c r="T387" s="7" t="s">
        <v>42</v>
      </c>
      <c r="U387" s="283"/>
      <c r="V387" s="274"/>
      <c r="W387" s="285"/>
      <c r="X387" s="294"/>
      <c r="Y387" s="140"/>
      <c r="Z387" s="140"/>
      <c r="AA387" s="62"/>
      <c r="AB387" s="62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</row>
    <row r="388" spans="1:69" customFormat="1" ht="18">
      <c r="A388" s="291"/>
      <c r="B388" s="272"/>
      <c r="C388" s="272"/>
      <c r="D388" s="272"/>
      <c r="E388" s="2"/>
      <c r="F388" s="5"/>
      <c r="G388" s="5"/>
      <c r="H388" s="2"/>
      <c r="I388" s="27"/>
      <c r="J388" s="5"/>
      <c r="K388" s="2"/>
      <c r="L388" s="276"/>
      <c r="M388" s="276"/>
      <c r="N388" s="274"/>
      <c r="O388" s="7" t="s">
        <v>5</v>
      </c>
      <c r="P388" s="7" t="s">
        <v>43</v>
      </c>
      <c r="Q388" s="7">
        <v>2152</v>
      </c>
      <c r="R388" s="185">
        <v>31.45</v>
      </c>
      <c r="S388" s="7" t="s">
        <v>71</v>
      </c>
      <c r="T388" s="7" t="s">
        <v>42</v>
      </c>
      <c r="U388" s="283"/>
      <c r="V388" s="274"/>
      <c r="W388" s="285"/>
      <c r="X388" s="294"/>
      <c r="Y388" s="140"/>
      <c r="Z388" s="140"/>
      <c r="AA388" s="62"/>
      <c r="AB388" s="62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</row>
    <row r="389" spans="1:69" customFormat="1" ht="18.600000000000001" thickBot="1">
      <c r="A389" s="291"/>
      <c r="B389" s="272"/>
      <c r="C389" s="272"/>
      <c r="D389" s="272"/>
      <c r="E389" s="2"/>
      <c r="F389" s="5"/>
      <c r="G389" s="5"/>
      <c r="H389" s="2"/>
      <c r="I389" s="25"/>
      <c r="J389" s="5"/>
      <c r="K389" s="5"/>
      <c r="L389" s="276"/>
      <c r="M389" s="276"/>
      <c r="N389" s="274"/>
      <c r="O389" s="7"/>
      <c r="P389" s="7"/>
      <c r="Q389" s="7"/>
      <c r="R389" s="185"/>
      <c r="S389" s="7"/>
      <c r="T389" s="7"/>
      <c r="U389" s="283"/>
      <c r="V389" s="274"/>
      <c r="W389" s="285"/>
      <c r="X389" s="294"/>
      <c r="Y389" s="140"/>
      <c r="Z389" s="140"/>
      <c r="AA389" s="62"/>
      <c r="AB389" s="62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</row>
    <row r="390" spans="1:69" customFormat="1" ht="18.600000000000001" thickBot="1">
      <c r="A390" s="291"/>
      <c r="B390" s="272"/>
      <c r="C390" s="272"/>
      <c r="D390" s="272"/>
      <c r="E390" s="2"/>
      <c r="F390" s="2"/>
      <c r="G390" s="2"/>
      <c r="H390" s="2"/>
      <c r="I390" s="27"/>
      <c r="J390" s="2"/>
      <c r="K390" s="2"/>
      <c r="L390" s="276"/>
      <c r="M390" s="276"/>
      <c r="N390" s="274"/>
      <c r="O390" s="7"/>
      <c r="P390" s="7"/>
      <c r="Q390" s="7"/>
      <c r="R390" s="185"/>
      <c r="S390" s="7"/>
      <c r="T390" s="7"/>
      <c r="U390" s="283"/>
      <c r="V390" s="274"/>
      <c r="W390" s="285"/>
      <c r="X390" s="294"/>
      <c r="Y390" s="140"/>
      <c r="Z390" s="140"/>
      <c r="AA390" s="62"/>
      <c r="AB390" s="62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</row>
    <row r="391" spans="1:69" customFormat="1" ht="18.600000000000001" thickBot="1">
      <c r="A391" s="291"/>
      <c r="B391" s="272"/>
      <c r="C391" s="272"/>
      <c r="D391" s="272"/>
      <c r="E391" s="2"/>
      <c r="F391" s="2"/>
      <c r="G391" s="2"/>
      <c r="H391" s="2"/>
      <c r="I391" s="25"/>
      <c r="J391" s="2"/>
      <c r="K391" s="5"/>
      <c r="L391" s="276"/>
      <c r="M391" s="276"/>
      <c r="N391" s="274"/>
      <c r="O391" s="7"/>
      <c r="P391" s="7"/>
      <c r="Q391" s="6"/>
      <c r="R391" s="178"/>
      <c r="S391" s="7"/>
      <c r="T391" s="7"/>
      <c r="U391" s="283"/>
      <c r="V391" s="274"/>
      <c r="W391" s="285"/>
      <c r="X391" s="294"/>
      <c r="Y391" s="140"/>
      <c r="Z391" s="140"/>
      <c r="AA391" s="62"/>
      <c r="AB391" s="62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</row>
    <row r="392" spans="1:69" customFormat="1" ht="18.600000000000001" thickBot="1">
      <c r="A392" s="291"/>
      <c r="B392" s="272"/>
      <c r="C392" s="272"/>
      <c r="D392" s="272"/>
      <c r="E392" s="2"/>
      <c r="F392" s="5"/>
      <c r="G392" s="5"/>
      <c r="H392" s="5"/>
      <c r="I392" s="25"/>
      <c r="J392" s="5"/>
      <c r="K392" s="5"/>
      <c r="L392" s="276"/>
      <c r="M392" s="276"/>
      <c r="N392" s="274"/>
      <c r="O392" s="7"/>
      <c r="P392" s="7"/>
      <c r="Q392" s="6"/>
      <c r="R392" s="178"/>
      <c r="S392" s="7"/>
      <c r="T392" s="7"/>
      <c r="U392" s="283"/>
      <c r="V392" s="274"/>
      <c r="W392" s="285"/>
      <c r="X392" s="294"/>
      <c r="Y392" s="140"/>
      <c r="Z392" s="140"/>
      <c r="AA392" s="62"/>
      <c r="AB392" s="62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</row>
    <row r="393" spans="1:69" customFormat="1" ht="18.600000000000001" thickBot="1">
      <c r="A393" s="291"/>
      <c r="B393" s="272"/>
      <c r="C393" s="272"/>
      <c r="D393" s="272"/>
      <c r="E393" s="2"/>
      <c r="F393" s="2"/>
      <c r="G393" s="2"/>
      <c r="H393" s="5"/>
      <c r="I393" s="25"/>
      <c r="J393" s="2"/>
      <c r="K393" s="5"/>
      <c r="L393" s="276"/>
      <c r="M393" s="276"/>
      <c r="N393" s="274"/>
      <c r="O393" s="7"/>
      <c r="P393" s="7"/>
      <c r="Q393" s="6"/>
      <c r="R393" s="178"/>
      <c r="S393" s="7"/>
      <c r="T393" s="7"/>
      <c r="U393" s="283"/>
      <c r="V393" s="274"/>
      <c r="W393" s="285"/>
      <c r="X393" s="294"/>
      <c r="Y393" s="140"/>
      <c r="Z393" s="140"/>
      <c r="AA393" s="62"/>
      <c r="AB393" s="62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</row>
    <row r="394" spans="1:69" customFormat="1" ht="18.600000000000001" thickBot="1">
      <c r="A394" s="291"/>
      <c r="B394" s="272"/>
      <c r="C394" s="272"/>
      <c r="D394" s="272"/>
      <c r="E394" s="2"/>
      <c r="F394" s="2"/>
      <c r="G394" s="2"/>
      <c r="H394" s="5"/>
      <c r="I394" s="25"/>
      <c r="J394" s="2"/>
      <c r="K394" s="5"/>
      <c r="L394" s="276"/>
      <c r="M394" s="276"/>
      <c r="N394" s="274"/>
      <c r="O394" s="7"/>
      <c r="P394" s="7"/>
      <c r="Q394" s="6"/>
      <c r="R394" s="178"/>
      <c r="S394" s="7"/>
      <c r="T394" s="7"/>
      <c r="U394" s="283"/>
      <c r="V394" s="274"/>
      <c r="W394" s="285"/>
      <c r="X394" s="294"/>
      <c r="Y394" s="140"/>
      <c r="Z394" s="140"/>
      <c r="AA394" s="62"/>
      <c r="AB394" s="62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</row>
    <row r="395" spans="1:69" customFormat="1" ht="18.600000000000001" thickBot="1">
      <c r="A395" s="291"/>
      <c r="B395" s="272"/>
      <c r="C395" s="272"/>
      <c r="D395" s="272"/>
      <c r="E395" s="2"/>
      <c r="F395" s="2"/>
      <c r="G395" s="2"/>
      <c r="H395" s="5"/>
      <c r="I395" s="25"/>
      <c r="J395" s="2"/>
      <c r="K395" s="5"/>
      <c r="L395" s="276"/>
      <c r="M395" s="276"/>
      <c r="N395" s="274"/>
      <c r="O395" s="7"/>
      <c r="P395" s="7"/>
      <c r="Q395" s="6"/>
      <c r="R395" s="178"/>
      <c r="S395" s="7"/>
      <c r="T395" s="7"/>
      <c r="U395" s="283"/>
      <c r="V395" s="274"/>
      <c r="W395" s="285"/>
      <c r="X395" s="294"/>
      <c r="Y395" s="140"/>
      <c r="Z395" s="140"/>
      <c r="AA395" s="62"/>
      <c r="AB395" s="62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</row>
    <row r="396" spans="1:69" customFormat="1" ht="18.600000000000001" thickBot="1">
      <c r="A396" s="291"/>
      <c r="B396" s="272"/>
      <c r="C396" s="272"/>
      <c r="D396" s="272"/>
      <c r="E396" s="2"/>
      <c r="F396" s="2"/>
      <c r="G396" s="2"/>
      <c r="H396" s="5"/>
      <c r="I396" s="25"/>
      <c r="J396" s="2"/>
      <c r="K396" s="5"/>
      <c r="L396" s="276"/>
      <c r="M396" s="276"/>
      <c r="N396" s="274"/>
      <c r="O396" s="7"/>
      <c r="P396" s="7"/>
      <c r="Q396" s="6"/>
      <c r="R396" s="178"/>
      <c r="S396" s="7"/>
      <c r="T396" s="7"/>
      <c r="U396" s="283"/>
      <c r="V396" s="274"/>
      <c r="W396" s="285"/>
      <c r="X396" s="294"/>
      <c r="Y396" s="140"/>
      <c r="Z396" s="140"/>
      <c r="AA396" s="62"/>
      <c r="AB396" s="62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</row>
    <row r="397" spans="1:69" customFormat="1" ht="18.600000000000001" thickBot="1">
      <c r="A397" s="291"/>
      <c r="B397" s="272"/>
      <c r="C397" s="272"/>
      <c r="D397" s="272"/>
      <c r="E397" s="2"/>
      <c r="F397" s="2"/>
      <c r="G397" s="2"/>
      <c r="H397" s="5"/>
      <c r="I397" s="25"/>
      <c r="J397" s="2"/>
      <c r="K397" s="5"/>
      <c r="L397" s="276"/>
      <c r="M397" s="276"/>
      <c r="N397" s="274"/>
      <c r="O397" s="7"/>
      <c r="P397" s="7"/>
      <c r="Q397" s="6"/>
      <c r="R397" s="178"/>
      <c r="S397" s="7"/>
      <c r="T397" s="7"/>
      <c r="U397" s="283"/>
      <c r="V397" s="274"/>
      <c r="W397" s="285"/>
      <c r="X397" s="294"/>
      <c r="Y397" s="140"/>
      <c r="Z397" s="140"/>
      <c r="AA397" s="62"/>
      <c r="AB397" s="62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</row>
    <row r="398" spans="1:69" customFormat="1" ht="18.600000000000001" thickBot="1">
      <c r="A398" s="291"/>
      <c r="B398" s="272"/>
      <c r="C398" s="273"/>
      <c r="D398" s="273"/>
      <c r="E398" s="123"/>
      <c r="F398" s="123"/>
      <c r="G398" s="123"/>
      <c r="H398" s="1"/>
      <c r="I398" s="26"/>
      <c r="J398" s="123"/>
      <c r="K398" s="123"/>
      <c r="L398" s="277"/>
      <c r="M398" s="277"/>
      <c r="N398" s="274"/>
      <c r="O398" s="9"/>
      <c r="P398" s="9"/>
      <c r="Q398" s="9"/>
      <c r="R398" s="184"/>
      <c r="S398" s="9"/>
      <c r="T398" s="9"/>
      <c r="U398" s="305"/>
      <c r="V398" s="274"/>
      <c r="W398" s="303"/>
      <c r="X398" s="294"/>
      <c r="Y398" s="141"/>
      <c r="Z398" s="141"/>
      <c r="AA398" s="62"/>
      <c r="AB398" s="62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</row>
    <row r="399" spans="1:69" customFormat="1" ht="18">
      <c r="A399" s="290">
        <v>14</v>
      </c>
      <c r="B399" s="271" t="s">
        <v>33</v>
      </c>
      <c r="C399" s="271" t="s">
        <v>30</v>
      </c>
      <c r="D399" s="271" t="s">
        <v>65</v>
      </c>
      <c r="E399" s="3" t="s">
        <v>57</v>
      </c>
      <c r="F399" s="3" t="s">
        <v>37</v>
      </c>
      <c r="G399" s="3" t="s">
        <v>40</v>
      </c>
      <c r="H399" s="124">
        <v>931</v>
      </c>
      <c r="I399" s="28">
        <v>7.1</v>
      </c>
      <c r="J399" s="2" t="s">
        <v>75</v>
      </c>
      <c r="K399" s="2" t="s">
        <v>42</v>
      </c>
      <c r="L399" s="278">
        <f>SUM(I399:I413)</f>
        <v>17</v>
      </c>
      <c r="M399" s="278">
        <f>L414+L399</f>
        <v>318.35000000000002</v>
      </c>
      <c r="N399" s="281">
        <f>N369+M399-V399</f>
        <v>625.91</v>
      </c>
      <c r="O399" s="7" t="s">
        <v>5</v>
      </c>
      <c r="P399" s="7" t="s">
        <v>43</v>
      </c>
      <c r="Q399" s="7">
        <v>2153</v>
      </c>
      <c r="R399" s="185">
        <v>33.5</v>
      </c>
      <c r="S399" s="7" t="s">
        <v>71</v>
      </c>
      <c r="T399" s="7" t="s">
        <v>42</v>
      </c>
      <c r="U399" s="282">
        <f>SUM(R399:R413)</f>
        <v>152.9</v>
      </c>
      <c r="V399" s="282">
        <f>U414+U399</f>
        <v>244.70000000000002</v>
      </c>
      <c r="W399" s="284">
        <v>6400</v>
      </c>
      <c r="X399" s="293">
        <f>(W399+W414)*18</f>
        <v>230400</v>
      </c>
      <c r="Y399" s="156"/>
      <c r="Z399" s="142"/>
      <c r="AA399" s="62"/>
      <c r="AB399" s="62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</row>
    <row r="400" spans="1:69" customFormat="1" ht="18">
      <c r="A400" s="291"/>
      <c r="B400" s="272"/>
      <c r="C400" s="272"/>
      <c r="D400" s="274"/>
      <c r="E400" s="2" t="s">
        <v>4</v>
      </c>
      <c r="F400" s="5" t="s">
        <v>37</v>
      </c>
      <c r="G400" s="5" t="s">
        <v>39</v>
      </c>
      <c r="H400" s="5">
        <v>1737</v>
      </c>
      <c r="I400" s="25">
        <v>9.9</v>
      </c>
      <c r="J400" s="5" t="s">
        <v>75</v>
      </c>
      <c r="K400" s="5" t="s">
        <v>42</v>
      </c>
      <c r="L400" s="279"/>
      <c r="M400" s="276"/>
      <c r="N400" s="296"/>
      <c r="O400" s="7" t="s">
        <v>5</v>
      </c>
      <c r="P400" s="7" t="s">
        <v>43</v>
      </c>
      <c r="Q400" s="7">
        <v>2154</v>
      </c>
      <c r="R400" s="185">
        <v>33.450000000000003</v>
      </c>
      <c r="S400" s="7" t="s">
        <v>71</v>
      </c>
      <c r="T400" s="7" t="s">
        <v>42</v>
      </c>
      <c r="U400" s="283"/>
      <c r="V400" s="283"/>
      <c r="W400" s="285"/>
      <c r="X400" s="294"/>
      <c r="Y400" s="144"/>
      <c r="Z400" s="140"/>
      <c r="AA400" s="62"/>
      <c r="AB400" s="62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</row>
    <row r="401" spans="1:69" customFormat="1" ht="18">
      <c r="A401" s="291"/>
      <c r="B401" s="272"/>
      <c r="C401" s="272"/>
      <c r="D401" s="274"/>
      <c r="E401" s="2"/>
      <c r="F401" s="5"/>
      <c r="G401" s="5"/>
      <c r="H401" s="5"/>
      <c r="I401" s="27"/>
      <c r="J401" s="5"/>
      <c r="K401" s="2"/>
      <c r="L401" s="279"/>
      <c r="M401" s="276"/>
      <c r="N401" s="296"/>
      <c r="O401" s="7" t="s">
        <v>5</v>
      </c>
      <c r="P401" s="7" t="s">
        <v>43</v>
      </c>
      <c r="Q401" s="7">
        <v>2155</v>
      </c>
      <c r="R401" s="185">
        <v>28</v>
      </c>
      <c r="S401" s="7" t="s">
        <v>71</v>
      </c>
      <c r="T401" s="7" t="s">
        <v>42</v>
      </c>
      <c r="U401" s="283"/>
      <c r="V401" s="283"/>
      <c r="W401" s="285"/>
      <c r="X401" s="294"/>
      <c r="Y401" s="140"/>
      <c r="Z401" s="140"/>
      <c r="AA401" s="62"/>
      <c r="AB401" s="62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</row>
    <row r="402" spans="1:69" customFormat="1" ht="18">
      <c r="A402" s="291"/>
      <c r="B402" s="272"/>
      <c r="C402" s="272"/>
      <c r="D402" s="274"/>
      <c r="E402" s="2"/>
      <c r="F402" s="5"/>
      <c r="G402" s="5"/>
      <c r="H402" s="5"/>
      <c r="I402" s="27"/>
      <c r="J402" s="5"/>
      <c r="K402" s="2"/>
      <c r="L402" s="279"/>
      <c r="M402" s="276"/>
      <c r="N402" s="296"/>
      <c r="O402" s="7" t="s">
        <v>5</v>
      </c>
      <c r="P402" s="7" t="s">
        <v>43</v>
      </c>
      <c r="Q402" s="7">
        <v>2156</v>
      </c>
      <c r="R402" s="185">
        <v>28.8</v>
      </c>
      <c r="S402" s="7" t="s">
        <v>71</v>
      </c>
      <c r="T402" s="7" t="s">
        <v>42</v>
      </c>
      <c r="U402" s="283"/>
      <c r="V402" s="283"/>
      <c r="W402" s="285"/>
      <c r="X402" s="294"/>
      <c r="Y402" s="140"/>
      <c r="Z402" s="140"/>
      <c r="AA402" s="62"/>
      <c r="AB402" s="62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</row>
    <row r="403" spans="1:69" customFormat="1" ht="18">
      <c r="A403" s="291"/>
      <c r="B403" s="272"/>
      <c r="C403" s="272"/>
      <c r="D403" s="274"/>
      <c r="E403" s="2"/>
      <c r="F403" s="5"/>
      <c r="G403" s="5"/>
      <c r="H403" s="5"/>
      <c r="I403" s="25"/>
      <c r="J403" s="2"/>
      <c r="K403" s="5"/>
      <c r="L403" s="279"/>
      <c r="M403" s="276"/>
      <c r="N403" s="296"/>
      <c r="O403" s="7" t="s">
        <v>5</v>
      </c>
      <c r="P403" s="7" t="s">
        <v>43</v>
      </c>
      <c r="Q403" s="7">
        <v>2157</v>
      </c>
      <c r="R403" s="185">
        <v>29.15</v>
      </c>
      <c r="S403" s="7" t="s">
        <v>71</v>
      </c>
      <c r="T403" s="7" t="s">
        <v>42</v>
      </c>
      <c r="U403" s="283"/>
      <c r="V403" s="283"/>
      <c r="W403" s="285"/>
      <c r="X403" s="294"/>
      <c r="Y403" s="140"/>
      <c r="Z403" s="140"/>
      <c r="AA403" s="62"/>
      <c r="AB403" s="62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</row>
    <row r="404" spans="1:69" customFormat="1" ht="18">
      <c r="A404" s="291"/>
      <c r="B404" s="272"/>
      <c r="C404" s="272"/>
      <c r="D404" s="274"/>
      <c r="E404" s="2"/>
      <c r="F404" s="5"/>
      <c r="G404" s="5"/>
      <c r="H404" s="5"/>
      <c r="I404" s="25"/>
      <c r="J404" s="2"/>
      <c r="K404" s="5"/>
      <c r="L404" s="279"/>
      <c r="M404" s="276"/>
      <c r="N404" s="296"/>
      <c r="O404" s="7"/>
      <c r="P404" s="7"/>
      <c r="Q404" s="155"/>
      <c r="R404" s="183"/>
      <c r="S404" s="7"/>
      <c r="T404" s="7"/>
      <c r="U404" s="283"/>
      <c r="V404" s="283"/>
      <c r="W404" s="285"/>
      <c r="X404" s="294"/>
      <c r="Y404" s="140"/>
      <c r="Z404" s="140"/>
      <c r="AA404" s="62"/>
      <c r="AB404" s="62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</row>
    <row r="405" spans="1:69" customFormat="1" ht="18.600000000000001" thickBot="1">
      <c r="A405" s="291"/>
      <c r="B405" s="272"/>
      <c r="C405" s="272"/>
      <c r="D405" s="274"/>
      <c r="E405" s="2"/>
      <c r="F405" s="5"/>
      <c r="G405" s="5"/>
      <c r="H405" s="5"/>
      <c r="I405" s="25"/>
      <c r="J405" s="2"/>
      <c r="K405" s="5"/>
      <c r="L405" s="279"/>
      <c r="M405" s="276"/>
      <c r="N405" s="296"/>
      <c r="O405" s="7"/>
      <c r="P405" s="66"/>
      <c r="Q405" s="155"/>
      <c r="R405" s="183"/>
      <c r="S405" s="66"/>
      <c r="T405" s="7"/>
      <c r="U405" s="283"/>
      <c r="V405" s="283"/>
      <c r="W405" s="285"/>
      <c r="X405" s="294"/>
      <c r="Y405" s="140"/>
      <c r="Z405" s="140"/>
      <c r="AA405" s="62"/>
      <c r="AB405" s="62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</row>
    <row r="406" spans="1:69" customFormat="1" ht="18.600000000000001" thickBot="1">
      <c r="A406" s="291"/>
      <c r="B406" s="272"/>
      <c r="C406" s="272"/>
      <c r="D406" s="274"/>
      <c r="E406" s="2"/>
      <c r="F406" s="5"/>
      <c r="G406" s="5"/>
      <c r="H406" s="5"/>
      <c r="I406" s="25"/>
      <c r="J406" s="2"/>
      <c r="K406" s="5"/>
      <c r="L406" s="279"/>
      <c r="M406" s="276"/>
      <c r="N406" s="296"/>
      <c r="O406" s="7"/>
      <c r="P406" s="109"/>
      <c r="Q406" s="155"/>
      <c r="R406" s="183"/>
      <c r="S406" s="109"/>
      <c r="T406" s="7"/>
      <c r="U406" s="283"/>
      <c r="V406" s="283"/>
      <c r="W406" s="285"/>
      <c r="X406" s="294"/>
      <c r="Y406" s="140"/>
      <c r="Z406" s="140"/>
      <c r="AA406" s="62"/>
      <c r="AB406" s="62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</row>
    <row r="407" spans="1:69" customFormat="1" ht="18.600000000000001" thickBot="1">
      <c r="A407" s="291"/>
      <c r="B407" s="272"/>
      <c r="C407" s="272"/>
      <c r="D407" s="274"/>
      <c r="E407" s="2"/>
      <c r="F407" s="5"/>
      <c r="G407" s="5"/>
      <c r="H407" s="5"/>
      <c r="I407" s="27"/>
      <c r="J407" s="5"/>
      <c r="K407" s="5"/>
      <c r="L407" s="279"/>
      <c r="M407" s="276"/>
      <c r="N407" s="296"/>
      <c r="O407" s="7"/>
      <c r="P407" s="109"/>
      <c r="Q407" s="155"/>
      <c r="R407" s="183"/>
      <c r="S407" s="109"/>
      <c r="T407" s="7"/>
      <c r="U407" s="283"/>
      <c r="V407" s="283"/>
      <c r="W407" s="285"/>
      <c r="X407" s="294"/>
      <c r="Y407" s="140"/>
      <c r="Z407" s="140"/>
      <c r="AA407" s="62"/>
      <c r="AB407" s="62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</row>
    <row r="408" spans="1:69" customFormat="1" ht="18.600000000000001" thickBot="1">
      <c r="A408" s="291"/>
      <c r="B408" s="272"/>
      <c r="C408" s="272"/>
      <c r="D408" s="274"/>
      <c r="E408" s="2"/>
      <c r="F408" s="2"/>
      <c r="G408" s="2"/>
      <c r="H408" s="5"/>
      <c r="I408" s="27"/>
      <c r="J408" s="2"/>
      <c r="K408" s="2"/>
      <c r="L408" s="279"/>
      <c r="M408" s="276"/>
      <c r="N408" s="296"/>
      <c r="O408" s="7"/>
      <c r="P408" s="133"/>
      <c r="Q408" s="155"/>
      <c r="R408" s="183"/>
      <c r="S408" s="133"/>
      <c r="T408" s="133"/>
      <c r="U408" s="283"/>
      <c r="V408" s="283"/>
      <c r="W408" s="285"/>
      <c r="X408" s="294"/>
      <c r="Y408" s="140"/>
      <c r="Z408" s="140"/>
      <c r="AA408" s="62"/>
      <c r="AB408" s="62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</row>
    <row r="409" spans="1:69" customFormat="1" ht="18.600000000000001" thickBot="1">
      <c r="A409" s="291"/>
      <c r="B409" s="272"/>
      <c r="C409" s="272"/>
      <c r="D409" s="274"/>
      <c r="E409" s="2"/>
      <c r="F409" s="2"/>
      <c r="G409" s="2"/>
      <c r="H409" s="2"/>
      <c r="I409" s="27"/>
      <c r="J409" s="2"/>
      <c r="K409" s="2"/>
      <c r="L409" s="279"/>
      <c r="M409" s="276"/>
      <c r="N409" s="296"/>
      <c r="O409" s="133"/>
      <c r="P409" s="133"/>
      <c r="Q409" s="155"/>
      <c r="R409" s="183"/>
      <c r="S409" s="133"/>
      <c r="T409" s="133"/>
      <c r="U409" s="283"/>
      <c r="V409" s="283"/>
      <c r="W409" s="285"/>
      <c r="X409" s="294"/>
      <c r="Y409" s="140"/>
      <c r="Z409" s="140"/>
      <c r="AA409" s="62"/>
      <c r="AB409" s="62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</row>
    <row r="410" spans="1:69" customFormat="1" ht="18.600000000000001" thickBot="1">
      <c r="A410" s="291"/>
      <c r="B410" s="272"/>
      <c r="C410" s="272"/>
      <c r="D410" s="274"/>
      <c r="E410" s="2"/>
      <c r="F410" s="2"/>
      <c r="G410" s="2"/>
      <c r="H410" s="5"/>
      <c r="I410" s="25"/>
      <c r="J410" s="2"/>
      <c r="K410" s="125"/>
      <c r="L410" s="279"/>
      <c r="M410" s="276"/>
      <c r="N410" s="296"/>
      <c r="O410" s="133"/>
      <c r="P410" s="133"/>
      <c r="Q410" s="155"/>
      <c r="R410" s="183"/>
      <c r="S410" s="133"/>
      <c r="T410" s="133"/>
      <c r="U410" s="283"/>
      <c r="V410" s="283"/>
      <c r="W410" s="285"/>
      <c r="X410" s="294"/>
      <c r="Y410" s="140"/>
      <c r="Z410" s="140"/>
      <c r="AA410" s="62"/>
      <c r="AB410" s="62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</row>
    <row r="411" spans="1:69" customFormat="1" ht="18.600000000000001" thickBot="1">
      <c r="A411" s="291"/>
      <c r="B411" s="272"/>
      <c r="C411" s="272"/>
      <c r="D411" s="274"/>
      <c r="E411" s="2"/>
      <c r="F411" s="2"/>
      <c r="G411" s="2"/>
      <c r="H411" s="5"/>
      <c r="I411" s="25"/>
      <c r="J411" s="2"/>
      <c r="K411" s="125"/>
      <c r="L411" s="279"/>
      <c r="M411" s="276"/>
      <c r="N411" s="296"/>
      <c r="O411" s="133"/>
      <c r="P411" s="133"/>
      <c r="Q411" s="155"/>
      <c r="R411" s="183"/>
      <c r="S411" s="133"/>
      <c r="T411" s="133"/>
      <c r="U411" s="283"/>
      <c r="V411" s="283"/>
      <c r="W411" s="285"/>
      <c r="X411" s="294"/>
      <c r="Y411" s="140"/>
      <c r="Z411" s="140"/>
      <c r="AA411" s="62"/>
      <c r="AB411" s="62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</row>
    <row r="412" spans="1:69" customFormat="1" ht="18.600000000000001" thickBot="1">
      <c r="A412" s="291"/>
      <c r="B412" s="272"/>
      <c r="C412" s="272"/>
      <c r="D412" s="274"/>
      <c r="E412" s="2"/>
      <c r="F412" s="2"/>
      <c r="G412" s="2"/>
      <c r="H412" s="5"/>
      <c r="I412" s="25"/>
      <c r="J412" s="5"/>
      <c r="K412" s="22"/>
      <c r="L412" s="279"/>
      <c r="M412" s="276"/>
      <c r="N412" s="296"/>
      <c r="O412" s="109"/>
      <c r="P412" s="109"/>
      <c r="Q412" s="155"/>
      <c r="R412" s="183"/>
      <c r="S412" s="109"/>
      <c r="T412" s="109"/>
      <c r="U412" s="283"/>
      <c r="V412" s="283"/>
      <c r="W412" s="285"/>
      <c r="X412" s="294"/>
      <c r="Y412" s="140"/>
      <c r="Z412" s="140"/>
      <c r="AA412" s="62"/>
      <c r="AB412" s="62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</row>
    <row r="413" spans="1:69" customFormat="1" ht="18.600000000000001" thickBot="1">
      <c r="A413" s="291"/>
      <c r="B413" s="273"/>
      <c r="C413" s="273"/>
      <c r="D413" s="274"/>
      <c r="E413" s="1"/>
      <c r="F413" s="1"/>
      <c r="G413" s="1"/>
      <c r="H413" s="1"/>
      <c r="I413" s="26"/>
      <c r="J413" s="1"/>
      <c r="K413" s="1"/>
      <c r="L413" s="280"/>
      <c r="M413" s="276"/>
      <c r="N413" s="296"/>
      <c r="O413" s="9"/>
      <c r="P413" s="9"/>
      <c r="Q413" s="9"/>
      <c r="R413" s="184"/>
      <c r="S413" s="9"/>
      <c r="T413" s="9"/>
      <c r="U413" s="305"/>
      <c r="V413" s="283"/>
      <c r="W413" s="303"/>
      <c r="X413" s="294"/>
      <c r="Y413" s="141"/>
      <c r="Z413" s="141"/>
      <c r="AA413" s="62"/>
      <c r="AB413" s="62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</row>
    <row r="414" spans="1:69" customFormat="1" ht="18">
      <c r="A414" s="291"/>
      <c r="B414" s="271" t="s">
        <v>34</v>
      </c>
      <c r="C414" s="271" t="s">
        <v>32</v>
      </c>
      <c r="D414" s="271" t="s">
        <v>69</v>
      </c>
      <c r="E414" s="2" t="s">
        <v>57</v>
      </c>
      <c r="F414" s="2" t="s">
        <v>37</v>
      </c>
      <c r="G414" s="2" t="s">
        <v>39</v>
      </c>
      <c r="H414" s="2">
        <v>932</v>
      </c>
      <c r="I414" s="27">
        <v>9.15</v>
      </c>
      <c r="J414" s="2" t="s">
        <v>119</v>
      </c>
      <c r="K414" s="125" t="s">
        <v>42</v>
      </c>
      <c r="L414" s="276">
        <f>SUM(I414:I429)</f>
        <v>301.35000000000002</v>
      </c>
      <c r="M414" s="276"/>
      <c r="N414" s="296"/>
      <c r="O414" s="7" t="s">
        <v>5</v>
      </c>
      <c r="P414" s="7" t="s">
        <v>43</v>
      </c>
      <c r="Q414" s="7">
        <v>2158</v>
      </c>
      <c r="R414" s="185">
        <v>30.6</v>
      </c>
      <c r="S414" s="7" t="s">
        <v>131</v>
      </c>
      <c r="T414" s="7" t="s">
        <v>42</v>
      </c>
      <c r="U414" s="283">
        <f>SUM(R414:R429)</f>
        <v>91.800000000000011</v>
      </c>
      <c r="V414" s="283"/>
      <c r="W414" s="284">
        <v>6400</v>
      </c>
      <c r="X414" s="294"/>
      <c r="Y414" s="146" t="s">
        <v>174</v>
      </c>
      <c r="Z414" s="142" t="s">
        <v>145</v>
      </c>
      <c r="AA414" s="62"/>
      <c r="AB414" s="62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</row>
    <row r="415" spans="1:69" customFormat="1" ht="18">
      <c r="A415" s="291"/>
      <c r="B415" s="272"/>
      <c r="C415" s="272"/>
      <c r="D415" s="274"/>
      <c r="E415" s="2" t="s">
        <v>3</v>
      </c>
      <c r="F415" s="2" t="s">
        <v>37</v>
      </c>
      <c r="G415" s="2" t="s">
        <v>39</v>
      </c>
      <c r="H415" s="2">
        <v>194</v>
      </c>
      <c r="I415" s="27">
        <v>4.7</v>
      </c>
      <c r="J415" s="2" t="s">
        <v>119</v>
      </c>
      <c r="K415" s="125" t="s">
        <v>42</v>
      </c>
      <c r="L415" s="276"/>
      <c r="M415" s="276"/>
      <c r="N415" s="296"/>
      <c r="O415" s="7" t="s">
        <v>5</v>
      </c>
      <c r="P415" s="7" t="s">
        <v>43</v>
      </c>
      <c r="Q415" s="7">
        <v>2159</v>
      </c>
      <c r="R415" s="185">
        <v>30.66</v>
      </c>
      <c r="S415" s="7" t="s">
        <v>131</v>
      </c>
      <c r="T415" s="7" t="s">
        <v>42</v>
      </c>
      <c r="U415" s="274"/>
      <c r="V415" s="283"/>
      <c r="W415" s="274"/>
      <c r="X415" s="294"/>
      <c r="Y415" s="140"/>
      <c r="Z415" s="140"/>
      <c r="AA415" s="62"/>
      <c r="AB415" s="62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</row>
    <row r="416" spans="1:69" customFormat="1" ht="18">
      <c r="A416" s="291"/>
      <c r="B416" s="272"/>
      <c r="C416" s="272"/>
      <c r="D416" s="274"/>
      <c r="E416" s="2" t="s">
        <v>58</v>
      </c>
      <c r="F416" s="2" t="s">
        <v>37</v>
      </c>
      <c r="G416" s="2" t="s">
        <v>39</v>
      </c>
      <c r="H416" s="2">
        <v>85</v>
      </c>
      <c r="I416" s="27">
        <v>5.9</v>
      </c>
      <c r="J416" s="2" t="s">
        <v>89</v>
      </c>
      <c r="K416" s="125" t="s">
        <v>42</v>
      </c>
      <c r="L416" s="276"/>
      <c r="M416" s="276"/>
      <c r="N416" s="296"/>
      <c r="O416" s="7" t="s">
        <v>5</v>
      </c>
      <c r="P416" s="7" t="s">
        <v>43</v>
      </c>
      <c r="Q416" s="7">
        <v>2160</v>
      </c>
      <c r="R416" s="185">
        <v>30.54</v>
      </c>
      <c r="S416" s="7" t="s">
        <v>131</v>
      </c>
      <c r="T416" s="7" t="s">
        <v>42</v>
      </c>
      <c r="U416" s="274"/>
      <c r="V416" s="283"/>
      <c r="W416" s="274"/>
      <c r="X416" s="294"/>
      <c r="Y416" s="140"/>
      <c r="Z416" s="140"/>
      <c r="AA416" s="62"/>
      <c r="AB416" s="62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</row>
    <row r="417" spans="1:69" customFormat="1" ht="18">
      <c r="A417" s="291"/>
      <c r="B417" s="272"/>
      <c r="C417" s="272"/>
      <c r="D417" s="274"/>
      <c r="E417" s="2" t="s">
        <v>57</v>
      </c>
      <c r="F417" s="5" t="s">
        <v>37</v>
      </c>
      <c r="G417" s="5" t="s">
        <v>39</v>
      </c>
      <c r="H417" s="5">
        <v>933</v>
      </c>
      <c r="I417" s="25">
        <v>5.6</v>
      </c>
      <c r="J417" s="5" t="s">
        <v>119</v>
      </c>
      <c r="K417" s="5" t="s">
        <v>42</v>
      </c>
      <c r="L417" s="276"/>
      <c r="M417" s="276"/>
      <c r="N417" s="296"/>
      <c r="O417" s="7"/>
      <c r="P417" s="7"/>
      <c r="Q417" s="7"/>
      <c r="R417" s="185"/>
      <c r="S417" s="7"/>
      <c r="T417" s="7"/>
      <c r="U417" s="274"/>
      <c r="V417" s="283"/>
      <c r="W417" s="274"/>
      <c r="X417" s="294"/>
      <c r="Y417" s="140"/>
      <c r="Z417" s="140"/>
      <c r="AA417" s="62"/>
      <c r="AB417" s="62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</row>
    <row r="418" spans="1:69" customFormat="1" ht="18">
      <c r="A418" s="291"/>
      <c r="B418" s="272"/>
      <c r="C418" s="272"/>
      <c r="D418" s="274"/>
      <c r="E418" s="2" t="s">
        <v>28</v>
      </c>
      <c r="F418" s="5" t="s">
        <v>37</v>
      </c>
      <c r="G418" s="5" t="s">
        <v>40</v>
      </c>
      <c r="H418" s="5" t="s">
        <v>175</v>
      </c>
      <c r="I418" s="25">
        <v>18.399999999999999</v>
      </c>
      <c r="J418" s="5" t="s">
        <v>134</v>
      </c>
      <c r="K418" s="5" t="s">
        <v>42</v>
      </c>
      <c r="L418" s="276"/>
      <c r="M418" s="276"/>
      <c r="N418" s="296"/>
      <c r="O418" s="7"/>
      <c r="P418" s="7"/>
      <c r="Q418" s="7"/>
      <c r="R418" s="185"/>
      <c r="S418" s="7"/>
      <c r="T418" s="7"/>
      <c r="U418" s="274"/>
      <c r="V418" s="283"/>
      <c r="W418" s="274"/>
      <c r="X418" s="294"/>
      <c r="Y418" s="140"/>
      <c r="Z418" s="140"/>
      <c r="AA418" s="62"/>
      <c r="AB418" s="62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</row>
    <row r="419" spans="1:69" customFormat="1" ht="18.600000000000001" thickBot="1">
      <c r="A419" s="291"/>
      <c r="B419" s="272"/>
      <c r="C419" s="272"/>
      <c r="D419" s="274"/>
      <c r="E419" s="2" t="s">
        <v>28</v>
      </c>
      <c r="F419" s="5" t="s">
        <v>37</v>
      </c>
      <c r="G419" s="5" t="s">
        <v>40</v>
      </c>
      <c r="H419" s="2" t="s">
        <v>176</v>
      </c>
      <c r="I419" s="25">
        <v>21.7</v>
      </c>
      <c r="J419" s="5" t="s">
        <v>177</v>
      </c>
      <c r="K419" s="5" t="s">
        <v>42</v>
      </c>
      <c r="L419" s="276"/>
      <c r="M419" s="276"/>
      <c r="N419" s="296"/>
      <c r="O419" s="7"/>
      <c r="P419" s="7"/>
      <c r="Q419" s="7"/>
      <c r="R419" s="185"/>
      <c r="S419" s="7"/>
      <c r="T419" s="7"/>
      <c r="U419" s="274"/>
      <c r="V419" s="283"/>
      <c r="W419" s="274"/>
      <c r="X419" s="294"/>
      <c r="Y419" s="140"/>
      <c r="Z419" s="140"/>
      <c r="AA419" s="62"/>
      <c r="AB419" s="62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</row>
    <row r="420" spans="1:69" customFormat="1" ht="18.600000000000001" thickBot="1">
      <c r="A420" s="291"/>
      <c r="B420" s="272"/>
      <c r="C420" s="272"/>
      <c r="D420" s="274"/>
      <c r="E420" s="2" t="s">
        <v>28</v>
      </c>
      <c r="F420" s="2" t="s">
        <v>37</v>
      </c>
      <c r="G420" s="2" t="s">
        <v>40</v>
      </c>
      <c r="H420" s="2" t="s">
        <v>178</v>
      </c>
      <c r="I420" s="27">
        <v>34.450000000000003</v>
      </c>
      <c r="J420" s="2" t="s">
        <v>98</v>
      </c>
      <c r="K420" s="2" t="s">
        <v>42</v>
      </c>
      <c r="L420" s="276"/>
      <c r="M420" s="276"/>
      <c r="N420" s="296"/>
      <c r="O420" s="7"/>
      <c r="P420" s="7"/>
      <c r="Q420" s="7"/>
      <c r="R420" s="185"/>
      <c r="S420" s="7"/>
      <c r="T420" s="7"/>
      <c r="U420" s="274"/>
      <c r="V420" s="283"/>
      <c r="W420" s="274"/>
      <c r="X420" s="294"/>
      <c r="Y420" s="140"/>
      <c r="Z420" s="140"/>
      <c r="AA420" s="62"/>
      <c r="AB420" s="62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</row>
    <row r="421" spans="1:69" customFormat="1" ht="18.600000000000001" thickBot="1">
      <c r="A421" s="291"/>
      <c r="B421" s="272"/>
      <c r="C421" s="272"/>
      <c r="D421" s="274"/>
      <c r="E421" s="2" t="s">
        <v>28</v>
      </c>
      <c r="F421" s="2" t="s">
        <v>37</v>
      </c>
      <c r="G421" s="2" t="s">
        <v>40</v>
      </c>
      <c r="H421" s="2" t="s">
        <v>179</v>
      </c>
      <c r="I421" s="25">
        <v>42.9</v>
      </c>
      <c r="J421" s="2" t="s">
        <v>142</v>
      </c>
      <c r="K421" s="5" t="s">
        <v>42</v>
      </c>
      <c r="L421" s="276"/>
      <c r="M421" s="276"/>
      <c r="N421" s="296"/>
      <c r="O421" s="7"/>
      <c r="P421" s="7"/>
      <c r="Q421" s="7"/>
      <c r="R421" s="185"/>
      <c r="S421" s="7"/>
      <c r="T421" s="7"/>
      <c r="U421" s="274"/>
      <c r="V421" s="283"/>
      <c r="W421" s="274"/>
      <c r="X421" s="294"/>
      <c r="Y421" s="140"/>
      <c r="Z421" s="140"/>
      <c r="AA421" s="62"/>
      <c r="AB421" s="62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</row>
    <row r="422" spans="1:69" customFormat="1" ht="18.600000000000001" thickBot="1">
      <c r="A422" s="291"/>
      <c r="B422" s="272"/>
      <c r="C422" s="272"/>
      <c r="D422" s="274"/>
      <c r="E422" s="2" t="s">
        <v>28</v>
      </c>
      <c r="F422" s="5" t="s">
        <v>37</v>
      </c>
      <c r="G422" s="5" t="s">
        <v>40</v>
      </c>
      <c r="H422" s="5" t="s">
        <v>180</v>
      </c>
      <c r="I422" s="25">
        <v>28.9</v>
      </c>
      <c r="J422" s="5" t="s">
        <v>181</v>
      </c>
      <c r="K422" s="5" t="s">
        <v>42</v>
      </c>
      <c r="L422" s="276"/>
      <c r="M422" s="276"/>
      <c r="N422" s="296"/>
      <c r="O422" s="7"/>
      <c r="P422" s="7"/>
      <c r="Q422" s="7"/>
      <c r="R422" s="185"/>
      <c r="S422" s="7"/>
      <c r="T422" s="7"/>
      <c r="U422" s="274"/>
      <c r="V422" s="283"/>
      <c r="W422" s="274"/>
      <c r="X422" s="294"/>
      <c r="Y422" s="140"/>
      <c r="Z422" s="140"/>
      <c r="AA422" s="62"/>
      <c r="AB422" s="62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</row>
    <row r="423" spans="1:69" customFormat="1" ht="18.600000000000001" thickBot="1">
      <c r="A423" s="291"/>
      <c r="B423" s="272"/>
      <c r="C423" s="272"/>
      <c r="D423" s="274"/>
      <c r="E423" s="2" t="s">
        <v>28</v>
      </c>
      <c r="F423" s="5" t="s">
        <v>37</v>
      </c>
      <c r="G423" s="5" t="s">
        <v>40</v>
      </c>
      <c r="H423" s="5" t="s">
        <v>182</v>
      </c>
      <c r="I423" s="25">
        <v>37.4</v>
      </c>
      <c r="J423" s="5" t="s">
        <v>142</v>
      </c>
      <c r="K423" s="5" t="s">
        <v>42</v>
      </c>
      <c r="L423" s="276"/>
      <c r="M423" s="276"/>
      <c r="N423" s="296"/>
      <c r="O423" s="7"/>
      <c r="P423" s="7"/>
      <c r="Q423" s="7"/>
      <c r="R423" s="185"/>
      <c r="S423" s="7"/>
      <c r="T423" s="7"/>
      <c r="U423" s="274"/>
      <c r="V423" s="283"/>
      <c r="W423" s="274"/>
      <c r="X423" s="294"/>
      <c r="Y423" s="140"/>
      <c r="Z423" s="140"/>
      <c r="AA423" s="62"/>
      <c r="AB423" s="62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</row>
    <row r="424" spans="1:69" customFormat="1" ht="18.600000000000001" thickBot="1">
      <c r="A424" s="291"/>
      <c r="B424" s="272"/>
      <c r="C424" s="272"/>
      <c r="D424" s="274"/>
      <c r="E424" s="2" t="s">
        <v>4</v>
      </c>
      <c r="F424" s="5" t="s">
        <v>37</v>
      </c>
      <c r="G424" s="5" t="s">
        <v>39</v>
      </c>
      <c r="H424" s="5">
        <v>1738</v>
      </c>
      <c r="I424" s="27">
        <v>10.85</v>
      </c>
      <c r="J424" s="5" t="s">
        <v>74</v>
      </c>
      <c r="K424" s="5" t="s">
        <v>42</v>
      </c>
      <c r="L424" s="276"/>
      <c r="M424" s="276"/>
      <c r="N424" s="296"/>
      <c r="O424" s="7"/>
      <c r="P424" s="7"/>
      <c r="Q424" s="7"/>
      <c r="R424" s="185"/>
      <c r="S424" s="7"/>
      <c r="T424" s="7"/>
      <c r="U424" s="274"/>
      <c r="V424" s="283"/>
      <c r="W424" s="274"/>
      <c r="X424" s="294"/>
      <c r="Y424" s="140"/>
      <c r="Z424" s="140"/>
      <c r="AA424" s="62"/>
      <c r="AB424" s="62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</row>
    <row r="425" spans="1:69" customFormat="1" ht="18.600000000000001" thickBot="1">
      <c r="A425" s="291"/>
      <c r="B425" s="272"/>
      <c r="C425" s="272"/>
      <c r="D425" s="274"/>
      <c r="E425" s="5" t="s">
        <v>4</v>
      </c>
      <c r="F425" s="5" t="s">
        <v>37</v>
      </c>
      <c r="G425" s="5" t="s">
        <v>39</v>
      </c>
      <c r="H425" s="5">
        <v>1739</v>
      </c>
      <c r="I425" s="25">
        <v>14.75</v>
      </c>
      <c r="J425" s="5" t="s">
        <v>74</v>
      </c>
      <c r="K425" s="5" t="s">
        <v>42</v>
      </c>
      <c r="L425" s="276"/>
      <c r="M425" s="276"/>
      <c r="N425" s="296"/>
      <c r="O425" s="7"/>
      <c r="P425" s="7"/>
      <c r="Q425" s="7"/>
      <c r="R425" s="185"/>
      <c r="S425" s="7"/>
      <c r="T425" s="7"/>
      <c r="U425" s="274"/>
      <c r="V425" s="283"/>
      <c r="W425" s="274"/>
      <c r="X425" s="294"/>
      <c r="Y425" s="140"/>
      <c r="Z425" s="140"/>
      <c r="AA425" s="62"/>
      <c r="AB425" s="62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</row>
    <row r="426" spans="1:69" customFormat="1" ht="18.600000000000001" thickBot="1">
      <c r="A426" s="291"/>
      <c r="B426" s="272"/>
      <c r="C426" s="272"/>
      <c r="D426" s="274"/>
      <c r="E426" s="5" t="s">
        <v>4</v>
      </c>
      <c r="F426" s="5" t="s">
        <v>37</v>
      </c>
      <c r="G426" s="5" t="s">
        <v>80</v>
      </c>
      <c r="H426" s="5">
        <v>1740</v>
      </c>
      <c r="I426" s="25">
        <v>16.850000000000001</v>
      </c>
      <c r="J426" s="5" t="s">
        <v>74</v>
      </c>
      <c r="K426" s="5" t="s">
        <v>42</v>
      </c>
      <c r="L426" s="276"/>
      <c r="M426" s="276"/>
      <c r="N426" s="296"/>
      <c r="O426" s="7"/>
      <c r="P426" s="7"/>
      <c r="Q426" s="7"/>
      <c r="R426" s="185"/>
      <c r="S426" s="7"/>
      <c r="T426" s="7"/>
      <c r="U426" s="274"/>
      <c r="V426" s="283"/>
      <c r="W426" s="274"/>
      <c r="X426" s="294"/>
      <c r="Y426" s="140"/>
      <c r="Z426" s="140"/>
      <c r="AA426" s="62"/>
      <c r="AB426" s="62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</row>
    <row r="427" spans="1:69" customFormat="1" ht="18.600000000000001" thickBot="1">
      <c r="A427" s="291"/>
      <c r="B427" s="272"/>
      <c r="C427" s="272"/>
      <c r="D427" s="274"/>
      <c r="E427" s="5" t="s">
        <v>4</v>
      </c>
      <c r="F427" s="34" t="s">
        <v>37</v>
      </c>
      <c r="G427" s="34" t="s">
        <v>39</v>
      </c>
      <c r="H427" s="34">
        <v>1741</v>
      </c>
      <c r="I427" s="29">
        <v>10.1</v>
      </c>
      <c r="J427" s="34" t="s">
        <v>74</v>
      </c>
      <c r="K427" s="51" t="s">
        <v>42</v>
      </c>
      <c r="L427" s="276"/>
      <c r="M427" s="276"/>
      <c r="N427" s="296"/>
      <c r="O427" s="7"/>
      <c r="P427" s="7"/>
      <c r="Q427" s="7"/>
      <c r="R427" s="185"/>
      <c r="S427" s="7"/>
      <c r="T427" s="7"/>
      <c r="U427" s="274"/>
      <c r="V427" s="283"/>
      <c r="W427" s="274"/>
      <c r="X427" s="294"/>
      <c r="Y427" s="140"/>
      <c r="Z427" s="140"/>
      <c r="AA427" s="62"/>
      <c r="AB427" s="62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</row>
    <row r="428" spans="1:69" customFormat="1" ht="18.600000000000001" thickBot="1">
      <c r="A428" s="291"/>
      <c r="B428" s="272"/>
      <c r="C428" s="272"/>
      <c r="D428" s="274"/>
      <c r="E428" s="34" t="s">
        <v>4</v>
      </c>
      <c r="F428" s="34" t="s">
        <v>37</v>
      </c>
      <c r="G428" s="34" t="s">
        <v>39</v>
      </c>
      <c r="H428" s="34">
        <v>1743</v>
      </c>
      <c r="I428" s="116">
        <v>7</v>
      </c>
      <c r="J428" s="34" t="s">
        <v>74</v>
      </c>
      <c r="K428" s="51" t="s">
        <v>42</v>
      </c>
      <c r="L428" s="276"/>
      <c r="M428" s="276"/>
      <c r="N428" s="296"/>
      <c r="O428" s="7"/>
      <c r="P428" s="7"/>
      <c r="Q428" s="7"/>
      <c r="R428" s="185"/>
      <c r="S428" s="7"/>
      <c r="T428" s="7"/>
      <c r="U428" s="274"/>
      <c r="V428" s="283"/>
      <c r="W428" s="274"/>
      <c r="X428" s="294"/>
      <c r="Y428" s="175"/>
      <c r="Z428" s="175"/>
      <c r="AA428" s="223"/>
      <c r="AB428" s="223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</row>
    <row r="429" spans="1:69" customFormat="1" ht="18.600000000000001" thickBot="1">
      <c r="A429" s="291"/>
      <c r="B429" s="272"/>
      <c r="C429" s="273"/>
      <c r="D429" s="275"/>
      <c r="E429" s="1" t="s">
        <v>28</v>
      </c>
      <c r="F429" s="1" t="s">
        <v>37</v>
      </c>
      <c r="G429" s="1" t="s">
        <v>40</v>
      </c>
      <c r="H429" s="1" t="s">
        <v>183</v>
      </c>
      <c r="I429" s="26">
        <v>32.700000000000003</v>
      </c>
      <c r="J429" s="1" t="s">
        <v>184</v>
      </c>
      <c r="K429" s="23" t="s">
        <v>42</v>
      </c>
      <c r="L429" s="277"/>
      <c r="M429" s="277"/>
      <c r="N429" s="304"/>
      <c r="O429" s="7"/>
      <c r="P429" s="7"/>
      <c r="Q429" s="7"/>
      <c r="R429" s="185"/>
      <c r="S429" s="7"/>
      <c r="T429" s="7"/>
      <c r="U429" s="275"/>
      <c r="V429" s="305"/>
      <c r="W429" s="275"/>
      <c r="X429" s="294"/>
      <c r="Y429" s="141"/>
      <c r="Z429" s="141"/>
      <c r="AA429" s="62"/>
      <c r="AB429" s="62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</row>
    <row r="430" spans="1:69" customFormat="1" ht="18">
      <c r="A430" s="290">
        <v>15</v>
      </c>
      <c r="B430" s="271" t="s">
        <v>33</v>
      </c>
      <c r="C430" s="271" t="s">
        <v>29</v>
      </c>
      <c r="D430" s="271" t="s">
        <v>36</v>
      </c>
      <c r="E430" s="2" t="s">
        <v>57</v>
      </c>
      <c r="F430" s="2" t="s">
        <v>37</v>
      </c>
      <c r="G430" s="2" t="s">
        <v>39</v>
      </c>
      <c r="H430" s="2">
        <v>934</v>
      </c>
      <c r="I430" s="27">
        <v>9.5500000000000007</v>
      </c>
      <c r="J430" s="2" t="s">
        <v>75</v>
      </c>
      <c r="K430" s="125" t="s">
        <v>42</v>
      </c>
      <c r="L430" s="278">
        <f>SUM(I430:I444)</f>
        <v>76.100000000000009</v>
      </c>
      <c r="M430" s="278">
        <f>L445+L430</f>
        <v>359.05000000000007</v>
      </c>
      <c r="N430" s="281">
        <f>N399+M430-V430</f>
        <v>676.49</v>
      </c>
      <c r="O430" s="75" t="s">
        <v>5</v>
      </c>
      <c r="P430" s="75" t="s">
        <v>43</v>
      </c>
      <c r="Q430" s="8">
        <v>2161</v>
      </c>
      <c r="R430" s="182">
        <v>29.8</v>
      </c>
      <c r="S430" s="75" t="s">
        <v>71</v>
      </c>
      <c r="T430" s="75" t="s">
        <v>42</v>
      </c>
      <c r="U430" s="283">
        <f>SUM(R430:R444)</f>
        <v>156.87</v>
      </c>
      <c r="V430" s="282">
        <f>U445+U430</f>
        <v>308.47000000000003</v>
      </c>
      <c r="W430" s="285">
        <v>6800</v>
      </c>
      <c r="X430" s="293">
        <f>(W430+W445)*18</f>
        <v>248400</v>
      </c>
      <c r="Y430" s="156"/>
      <c r="Z430" s="142"/>
      <c r="AA430" s="62"/>
      <c r="AB430" s="62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</row>
    <row r="431" spans="1:69" customFormat="1" ht="18">
      <c r="A431" s="297"/>
      <c r="B431" s="272"/>
      <c r="C431" s="272"/>
      <c r="D431" s="272"/>
      <c r="E431" s="5" t="s">
        <v>4</v>
      </c>
      <c r="F431" s="2" t="s">
        <v>37</v>
      </c>
      <c r="G431" s="2" t="s">
        <v>39</v>
      </c>
      <c r="H431" s="2">
        <v>1744</v>
      </c>
      <c r="I431" s="27">
        <v>16.850000000000001</v>
      </c>
      <c r="J431" s="2" t="s">
        <v>74</v>
      </c>
      <c r="K431" s="125" t="s">
        <v>42</v>
      </c>
      <c r="L431" s="279"/>
      <c r="M431" s="276"/>
      <c r="N431" s="296"/>
      <c r="O431" s="6" t="s">
        <v>5</v>
      </c>
      <c r="P431" s="6" t="s">
        <v>43</v>
      </c>
      <c r="Q431" s="6">
        <v>2162</v>
      </c>
      <c r="R431" s="178">
        <v>30.48</v>
      </c>
      <c r="S431" s="6" t="s">
        <v>131</v>
      </c>
      <c r="T431" s="6" t="s">
        <v>42</v>
      </c>
      <c r="U431" s="283"/>
      <c r="V431" s="283"/>
      <c r="W431" s="285"/>
      <c r="X431" s="294"/>
      <c r="Y431" s="140"/>
      <c r="Z431" s="140"/>
      <c r="AA431" s="62"/>
      <c r="AB431" s="62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</row>
    <row r="432" spans="1:69" customFormat="1" ht="18">
      <c r="A432" s="297"/>
      <c r="B432" s="272"/>
      <c r="C432" s="272"/>
      <c r="D432" s="272"/>
      <c r="E432" s="5" t="s">
        <v>4</v>
      </c>
      <c r="F432" s="2" t="s">
        <v>37</v>
      </c>
      <c r="G432" s="2" t="s">
        <v>39</v>
      </c>
      <c r="H432" s="2">
        <v>1748</v>
      </c>
      <c r="I432" s="27">
        <v>10.8</v>
      </c>
      <c r="J432" s="2" t="s">
        <v>74</v>
      </c>
      <c r="K432" s="125" t="s">
        <v>42</v>
      </c>
      <c r="L432" s="279"/>
      <c r="M432" s="276"/>
      <c r="N432" s="296"/>
      <c r="O432" s="7" t="s">
        <v>5</v>
      </c>
      <c r="P432" s="7" t="s">
        <v>43</v>
      </c>
      <c r="Q432" s="7">
        <v>2163</v>
      </c>
      <c r="R432" s="185">
        <v>32.6</v>
      </c>
      <c r="S432" s="7" t="s">
        <v>131</v>
      </c>
      <c r="T432" s="7" t="s">
        <v>42</v>
      </c>
      <c r="U432" s="283"/>
      <c r="V432" s="283"/>
      <c r="W432" s="285"/>
      <c r="X432" s="294"/>
      <c r="Y432" s="140"/>
      <c r="Z432" s="140"/>
      <c r="AA432" s="62"/>
      <c r="AB432" s="62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</row>
    <row r="433" spans="1:69" customFormat="1" ht="18">
      <c r="A433" s="297"/>
      <c r="B433" s="272"/>
      <c r="C433" s="272"/>
      <c r="D433" s="272"/>
      <c r="E433" s="5" t="s">
        <v>4</v>
      </c>
      <c r="F433" s="2" t="s">
        <v>37</v>
      </c>
      <c r="G433" s="2" t="s">
        <v>39</v>
      </c>
      <c r="H433" s="5">
        <v>1745</v>
      </c>
      <c r="I433" s="25">
        <v>16.600000000000001</v>
      </c>
      <c r="J433" s="2" t="s">
        <v>74</v>
      </c>
      <c r="K433" s="125" t="s">
        <v>42</v>
      </c>
      <c r="L433" s="279"/>
      <c r="M433" s="276"/>
      <c r="N433" s="296"/>
      <c r="O433" s="7" t="s">
        <v>5</v>
      </c>
      <c r="P433" s="7" t="s">
        <v>43</v>
      </c>
      <c r="Q433" s="7">
        <v>2164</v>
      </c>
      <c r="R433" s="185">
        <v>30.94</v>
      </c>
      <c r="S433" s="7" t="s">
        <v>131</v>
      </c>
      <c r="T433" s="7" t="s">
        <v>42</v>
      </c>
      <c r="U433" s="283"/>
      <c r="V433" s="283"/>
      <c r="W433" s="285"/>
      <c r="X433" s="294"/>
      <c r="Y433" s="140"/>
      <c r="Z433" s="140"/>
      <c r="AA433" s="62"/>
      <c r="AB433" s="62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</row>
    <row r="434" spans="1:69" customFormat="1" ht="18">
      <c r="A434" s="297"/>
      <c r="B434" s="272"/>
      <c r="C434" s="272"/>
      <c r="D434" s="272"/>
      <c r="E434" s="5" t="s">
        <v>4</v>
      </c>
      <c r="F434" s="2" t="s">
        <v>37</v>
      </c>
      <c r="G434" s="2" t="s">
        <v>39</v>
      </c>
      <c r="H434" s="5">
        <v>1749</v>
      </c>
      <c r="I434" s="25">
        <v>9.1</v>
      </c>
      <c r="J434" s="2" t="s">
        <v>74</v>
      </c>
      <c r="K434" s="125" t="s">
        <v>42</v>
      </c>
      <c r="L434" s="279"/>
      <c r="M434" s="276"/>
      <c r="N434" s="296"/>
      <c r="O434" s="7" t="s">
        <v>5</v>
      </c>
      <c r="P434" s="7" t="s">
        <v>43</v>
      </c>
      <c r="Q434" s="7">
        <v>2165</v>
      </c>
      <c r="R434" s="185">
        <v>33.049999999999997</v>
      </c>
      <c r="S434" s="7" t="s">
        <v>131</v>
      </c>
      <c r="T434" s="7" t="s">
        <v>42</v>
      </c>
      <c r="U434" s="283"/>
      <c r="V434" s="283"/>
      <c r="W434" s="285"/>
      <c r="X434" s="294"/>
      <c r="Y434" s="140"/>
      <c r="Z434" s="140"/>
      <c r="AA434" s="62"/>
      <c r="AB434" s="62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</row>
    <row r="435" spans="1:69" customFormat="1" ht="18">
      <c r="A435" s="297"/>
      <c r="B435" s="272"/>
      <c r="C435" s="272"/>
      <c r="D435" s="272"/>
      <c r="E435" s="2" t="s">
        <v>4</v>
      </c>
      <c r="F435" s="5" t="s">
        <v>37</v>
      </c>
      <c r="G435" s="5" t="s">
        <v>39</v>
      </c>
      <c r="H435" s="5">
        <v>1746</v>
      </c>
      <c r="I435" s="25">
        <v>13.2</v>
      </c>
      <c r="J435" s="2" t="s">
        <v>74</v>
      </c>
      <c r="K435" s="5" t="s">
        <v>42</v>
      </c>
      <c r="L435" s="279"/>
      <c r="M435" s="276"/>
      <c r="N435" s="296"/>
      <c r="O435" s="7"/>
      <c r="P435" s="7"/>
      <c r="Q435" s="7"/>
      <c r="R435" s="185"/>
      <c r="S435" s="7"/>
      <c r="T435" s="7"/>
      <c r="U435" s="283"/>
      <c r="V435" s="283"/>
      <c r="W435" s="285"/>
      <c r="X435" s="294"/>
      <c r="Y435" s="140"/>
      <c r="Z435" s="140"/>
      <c r="AA435" s="62"/>
      <c r="AB435" s="62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</row>
    <row r="436" spans="1:69" customFormat="1" ht="18.600000000000001" thickBot="1">
      <c r="A436" s="297"/>
      <c r="B436" s="272"/>
      <c r="C436" s="272"/>
      <c r="D436" s="272"/>
      <c r="E436" s="2"/>
      <c r="F436" s="5"/>
      <c r="G436" s="5"/>
      <c r="H436" s="5"/>
      <c r="I436" s="25"/>
      <c r="J436" s="2"/>
      <c r="K436" s="5"/>
      <c r="L436" s="279"/>
      <c r="M436" s="276"/>
      <c r="N436" s="296"/>
      <c r="O436" s="7"/>
      <c r="P436" s="7"/>
      <c r="Q436" s="7"/>
      <c r="R436" s="185"/>
      <c r="S436" s="7"/>
      <c r="T436" s="7"/>
      <c r="U436" s="283"/>
      <c r="V436" s="283"/>
      <c r="W436" s="285"/>
      <c r="X436" s="294"/>
      <c r="Y436" s="140"/>
      <c r="Z436" s="140"/>
      <c r="AA436" s="62"/>
      <c r="AB436" s="62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</row>
    <row r="437" spans="1:69" customFormat="1" ht="18.600000000000001" thickBot="1">
      <c r="A437" s="297"/>
      <c r="B437" s="272"/>
      <c r="C437" s="272"/>
      <c r="D437" s="272"/>
      <c r="E437" s="2"/>
      <c r="F437" s="5"/>
      <c r="G437" s="5"/>
      <c r="H437" s="5"/>
      <c r="I437" s="27"/>
      <c r="J437" s="5"/>
      <c r="K437" s="5"/>
      <c r="L437" s="279"/>
      <c r="M437" s="276"/>
      <c r="N437" s="296"/>
      <c r="O437" s="7"/>
      <c r="P437" s="7"/>
      <c r="Q437" s="7"/>
      <c r="R437" s="185"/>
      <c r="S437" s="7"/>
      <c r="T437" s="7"/>
      <c r="U437" s="283"/>
      <c r="V437" s="283"/>
      <c r="W437" s="285"/>
      <c r="X437" s="294"/>
      <c r="Y437" s="140"/>
      <c r="Z437" s="140"/>
      <c r="AA437" s="62"/>
      <c r="AB437" s="62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</row>
    <row r="438" spans="1:69" customFormat="1" ht="18.600000000000001" thickBot="1">
      <c r="A438" s="297"/>
      <c r="B438" s="272"/>
      <c r="C438" s="272"/>
      <c r="D438" s="272"/>
      <c r="E438" s="2"/>
      <c r="F438" s="2"/>
      <c r="G438" s="2"/>
      <c r="H438" s="5"/>
      <c r="I438" s="27"/>
      <c r="J438" s="2"/>
      <c r="K438" s="2"/>
      <c r="L438" s="279"/>
      <c r="M438" s="276"/>
      <c r="N438" s="296"/>
      <c r="O438" s="7"/>
      <c r="P438" s="7"/>
      <c r="Q438" s="7"/>
      <c r="R438" s="185"/>
      <c r="S438" s="7"/>
      <c r="T438" s="7"/>
      <c r="U438" s="283"/>
      <c r="V438" s="283"/>
      <c r="W438" s="285"/>
      <c r="X438" s="294"/>
      <c r="Y438" s="140"/>
      <c r="Z438" s="140"/>
      <c r="AA438" s="62"/>
      <c r="AB438" s="62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</row>
    <row r="439" spans="1:69" customFormat="1" ht="18.600000000000001" thickBot="1">
      <c r="A439" s="297"/>
      <c r="B439" s="272"/>
      <c r="C439" s="272"/>
      <c r="D439" s="272"/>
      <c r="E439" s="2"/>
      <c r="F439" s="2"/>
      <c r="G439" s="2"/>
      <c r="H439" s="5"/>
      <c r="I439" s="27"/>
      <c r="J439" s="2"/>
      <c r="K439" s="2"/>
      <c r="L439" s="279"/>
      <c r="M439" s="276"/>
      <c r="N439" s="296"/>
      <c r="O439" s="7"/>
      <c r="P439" s="7"/>
      <c r="Q439" s="7"/>
      <c r="R439" s="185"/>
      <c r="S439" s="7"/>
      <c r="T439" s="7"/>
      <c r="U439" s="283"/>
      <c r="V439" s="283"/>
      <c r="W439" s="285"/>
      <c r="X439" s="294"/>
      <c r="Y439" s="140"/>
      <c r="Z439" s="140"/>
      <c r="AA439" s="62"/>
      <c r="AB439" s="62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</row>
    <row r="440" spans="1:69" customFormat="1" ht="18.600000000000001" thickBot="1">
      <c r="A440" s="291"/>
      <c r="B440" s="272"/>
      <c r="C440" s="272"/>
      <c r="D440" s="274"/>
      <c r="E440" s="5"/>
      <c r="F440" s="5"/>
      <c r="G440" s="5"/>
      <c r="H440" s="2"/>
      <c r="I440" s="25"/>
      <c r="J440" s="5"/>
      <c r="K440" s="5"/>
      <c r="L440" s="279"/>
      <c r="M440" s="276"/>
      <c r="N440" s="274"/>
      <c r="O440" s="6"/>
      <c r="P440" s="6"/>
      <c r="Q440" s="6"/>
      <c r="R440" s="178"/>
      <c r="S440" s="6"/>
      <c r="T440" s="6"/>
      <c r="U440" s="274"/>
      <c r="V440" s="274"/>
      <c r="W440" s="274"/>
      <c r="X440" s="294"/>
      <c r="Y440" s="140"/>
      <c r="Z440" s="140"/>
      <c r="AA440" s="62"/>
      <c r="AB440" s="62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</row>
    <row r="441" spans="1:69" customFormat="1" ht="18.600000000000001" thickBot="1">
      <c r="A441" s="291"/>
      <c r="B441" s="272"/>
      <c r="C441" s="272"/>
      <c r="D441" s="274"/>
      <c r="E441" s="5"/>
      <c r="F441" s="5"/>
      <c r="G441" s="5"/>
      <c r="H441" s="2"/>
      <c r="I441" s="27"/>
      <c r="J441" s="2"/>
      <c r="K441" s="2"/>
      <c r="L441" s="279"/>
      <c r="M441" s="276"/>
      <c r="N441" s="274"/>
      <c r="O441" s="6"/>
      <c r="P441" s="6"/>
      <c r="Q441" s="6"/>
      <c r="R441" s="178"/>
      <c r="S441" s="6"/>
      <c r="T441" s="6"/>
      <c r="U441" s="274"/>
      <c r="V441" s="274"/>
      <c r="W441" s="274"/>
      <c r="X441" s="294"/>
      <c r="Y441" s="140"/>
      <c r="Z441" s="140"/>
      <c r="AA441" s="62"/>
      <c r="AB441" s="62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</row>
    <row r="442" spans="1:69" customFormat="1" ht="18.600000000000001" thickBot="1">
      <c r="A442" s="291"/>
      <c r="B442" s="272"/>
      <c r="C442" s="272"/>
      <c r="D442" s="274"/>
      <c r="E442" s="5"/>
      <c r="F442" s="5"/>
      <c r="G442" s="5"/>
      <c r="H442" s="5"/>
      <c r="I442" s="25"/>
      <c r="J442" s="5"/>
      <c r="K442" s="5"/>
      <c r="L442" s="279"/>
      <c r="M442" s="276"/>
      <c r="N442" s="274"/>
      <c r="O442" s="6"/>
      <c r="P442" s="6"/>
      <c r="Q442" s="6"/>
      <c r="R442" s="178"/>
      <c r="S442" s="6"/>
      <c r="T442" s="6"/>
      <c r="U442" s="274"/>
      <c r="V442" s="274"/>
      <c r="W442" s="274"/>
      <c r="X442" s="294"/>
      <c r="Y442" s="140"/>
      <c r="Z442" s="140"/>
      <c r="AA442" s="62"/>
      <c r="AB442" s="62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</row>
    <row r="443" spans="1:69" customFormat="1" ht="18.600000000000001" thickBot="1">
      <c r="A443" s="291"/>
      <c r="B443" s="272"/>
      <c r="C443" s="272"/>
      <c r="D443" s="274"/>
      <c r="E443" s="5"/>
      <c r="F443" s="5"/>
      <c r="G443" s="5"/>
      <c r="H443" s="5"/>
      <c r="I443" s="25"/>
      <c r="J443" s="5"/>
      <c r="K443" s="5"/>
      <c r="L443" s="279"/>
      <c r="M443" s="276"/>
      <c r="N443" s="274"/>
      <c r="O443" s="6"/>
      <c r="P443" s="6"/>
      <c r="Q443" s="6"/>
      <c r="R443" s="178"/>
      <c r="S443" s="6"/>
      <c r="T443" s="6"/>
      <c r="U443" s="274"/>
      <c r="V443" s="274"/>
      <c r="W443" s="274"/>
      <c r="X443" s="294"/>
      <c r="Y443" s="140"/>
      <c r="Z443" s="140"/>
      <c r="AA443" s="62"/>
      <c r="AB443" s="62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</row>
    <row r="444" spans="1:69" customFormat="1" ht="18.600000000000001" thickBot="1">
      <c r="A444" s="291"/>
      <c r="B444" s="273"/>
      <c r="C444" s="273"/>
      <c r="D444" s="275"/>
      <c r="E444" s="1"/>
      <c r="F444" s="1"/>
      <c r="G444" s="1"/>
      <c r="H444" s="1"/>
      <c r="I444" s="26"/>
      <c r="J444" s="1"/>
      <c r="K444" s="1"/>
      <c r="L444" s="280"/>
      <c r="M444" s="276"/>
      <c r="N444" s="274"/>
      <c r="O444" s="9"/>
      <c r="P444" s="9"/>
      <c r="Q444" s="9"/>
      <c r="R444" s="184"/>
      <c r="S444" s="9"/>
      <c r="T444" s="9"/>
      <c r="U444" s="275"/>
      <c r="V444" s="274"/>
      <c r="W444" s="275"/>
      <c r="X444" s="294"/>
      <c r="Y444" s="141"/>
      <c r="Z444" s="141"/>
      <c r="AA444" s="62"/>
      <c r="AB444" s="62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</row>
    <row r="445" spans="1:69" customFormat="1" ht="18">
      <c r="A445" s="291"/>
      <c r="B445" s="271" t="s">
        <v>34</v>
      </c>
      <c r="C445" s="271" t="s">
        <v>31</v>
      </c>
      <c r="D445" s="271" t="s">
        <v>64</v>
      </c>
      <c r="E445" s="250" t="s">
        <v>28</v>
      </c>
      <c r="F445" s="240" t="s">
        <v>37</v>
      </c>
      <c r="G445" s="240" t="s">
        <v>40</v>
      </c>
      <c r="H445" s="250" t="s">
        <v>185</v>
      </c>
      <c r="I445" s="258">
        <v>37.85</v>
      </c>
      <c r="J445" s="250" t="s">
        <v>186</v>
      </c>
      <c r="K445" s="250" t="s">
        <v>42</v>
      </c>
      <c r="L445" s="276">
        <f>SUM(I445:I459)</f>
        <v>282.95000000000005</v>
      </c>
      <c r="M445" s="276"/>
      <c r="N445" s="274"/>
      <c r="O445" s="257" t="s">
        <v>5</v>
      </c>
      <c r="P445" s="257" t="s">
        <v>43</v>
      </c>
      <c r="Q445" s="8">
        <v>2166</v>
      </c>
      <c r="R445" s="182">
        <v>31.85</v>
      </c>
      <c r="S445" s="257" t="s">
        <v>71</v>
      </c>
      <c r="T445" s="257" t="s">
        <v>42</v>
      </c>
      <c r="U445" s="283">
        <f>SUM(R445:R459)</f>
        <v>151.6</v>
      </c>
      <c r="V445" s="274"/>
      <c r="W445" s="285">
        <v>7000</v>
      </c>
      <c r="X445" s="294"/>
      <c r="Y445" s="146"/>
      <c r="Z445" s="142"/>
      <c r="AA445" s="62"/>
      <c r="AB445" s="62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</row>
    <row r="446" spans="1:69" customFormat="1" ht="18">
      <c r="A446" s="291"/>
      <c r="B446" s="272"/>
      <c r="C446" s="272"/>
      <c r="D446" s="274"/>
      <c r="E446" s="250" t="s">
        <v>28</v>
      </c>
      <c r="F446" s="240" t="s">
        <v>37</v>
      </c>
      <c r="G446" s="240" t="s">
        <v>40</v>
      </c>
      <c r="H446" s="250" t="s">
        <v>187</v>
      </c>
      <c r="I446" s="258">
        <v>31.1</v>
      </c>
      <c r="J446" s="250" t="s">
        <v>147</v>
      </c>
      <c r="K446" s="250" t="s">
        <v>42</v>
      </c>
      <c r="L446" s="276"/>
      <c r="M446" s="276"/>
      <c r="N446" s="274"/>
      <c r="O446" s="6" t="s">
        <v>5</v>
      </c>
      <c r="P446" s="6" t="s">
        <v>43</v>
      </c>
      <c r="Q446" s="6">
        <v>2167</v>
      </c>
      <c r="R446" s="178">
        <v>30.15</v>
      </c>
      <c r="S446" s="6" t="s">
        <v>131</v>
      </c>
      <c r="T446" s="6" t="s">
        <v>42</v>
      </c>
      <c r="U446" s="274"/>
      <c r="V446" s="274"/>
      <c r="W446" s="274"/>
      <c r="X446" s="294"/>
      <c r="Y446" s="142"/>
      <c r="Z446" s="140"/>
      <c r="AA446" s="62"/>
      <c r="AB446" s="62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</row>
    <row r="447" spans="1:69" customFormat="1" ht="18">
      <c r="A447" s="291"/>
      <c r="B447" s="272"/>
      <c r="C447" s="272"/>
      <c r="D447" s="274"/>
      <c r="E447" s="5" t="s">
        <v>57</v>
      </c>
      <c r="F447" s="2" t="s">
        <v>37</v>
      </c>
      <c r="G447" s="2" t="s">
        <v>39</v>
      </c>
      <c r="H447" s="5">
        <v>936</v>
      </c>
      <c r="I447" s="25">
        <v>4.2</v>
      </c>
      <c r="J447" s="5" t="s">
        <v>119</v>
      </c>
      <c r="K447" s="5" t="s">
        <v>42</v>
      </c>
      <c r="L447" s="276"/>
      <c r="M447" s="276"/>
      <c r="N447" s="274"/>
      <c r="O447" s="7" t="s">
        <v>5</v>
      </c>
      <c r="P447" s="7" t="s">
        <v>43</v>
      </c>
      <c r="Q447" s="7">
        <v>2168</v>
      </c>
      <c r="R447" s="185">
        <v>30.8</v>
      </c>
      <c r="S447" s="7" t="s">
        <v>131</v>
      </c>
      <c r="T447" s="7" t="s">
        <v>42</v>
      </c>
      <c r="U447" s="274"/>
      <c r="V447" s="274"/>
      <c r="W447" s="274"/>
      <c r="X447" s="294"/>
      <c r="Y447" s="140"/>
      <c r="Z447" s="140"/>
      <c r="AA447" s="62"/>
      <c r="AB447" s="62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</row>
    <row r="448" spans="1:69" customFormat="1" ht="18">
      <c r="A448" s="291"/>
      <c r="B448" s="272"/>
      <c r="C448" s="272"/>
      <c r="D448" s="274"/>
      <c r="E448" s="249" t="s">
        <v>28</v>
      </c>
      <c r="F448" s="238" t="s">
        <v>37</v>
      </c>
      <c r="G448" s="238" t="s">
        <v>40</v>
      </c>
      <c r="H448" s="249" t="s">
        <v>188</v>
      </c>
      <c r="I448" s="254">
        <v>28.9</v>
      </c>
      <c r="J448" s="249" t="s">
        <v>181</v>
      </c>
      <c r="K448" s="249" t="s">
        <v>42</v>
      </c>
      <c r="L448" s="276"/>
      <c r="M448" s="276"/>
      <c r="N448" s="274"/>
      <c r="O448" s="7" t="s">
        <v>5</v>
      </c>
      <c r="P448" s="7" t="s">
        <v>43</v>
      </c>
      <c r="Q448" s="7">
        <v>2169</v>
      </c>
      <c r="R448" s="185">
        <v>29.15</v>
      </c>
      <c r="S448" s="7" t="s">
        <v>131</v>
      </c>
      <c r="T448" s="7" t="s">
        <v>42</v>
      </c>
      <c r="U448" s="274"/>
      <c r="V448" s="274"/>
      <c r="W448" s="274"/>
      <c r="X448" s="294"/>
      <c r="Y448" s="140"/>
      <c r="Z448" s="140"/>
      <c r="AA448" s="62"/>
      <c r="AB448" s="62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</row>
    <row r="449" spans="1:69" customFormat="1" ht="18">
      <c r="A449" s="291"/>
      <c r="B449" s="272"/>
      <c r="C449" s="272"/>
      <c r="D449" s="274"/>
      <c r="E449" s="256" t="s">
        <v>28</v>
      </c>
      <c r="F449" s="256" t="s">
        <v>37</v>
      </c>
      <c r="G449" s="256" t="s">
        <v>40</v>
      </c>
      <c r="H449" s="248">
        <v>48</v>
      </c>
      <c r="I449" s="255">
        <v>19.649999999999999</v>
      </c>
      <c r="J449" s="248" t="s">
        <v>189</v>
      </c>
      <c r="K449" s="248" t="s">
        <v>42</v>
      </c>
      <c r="L449" s="276"/>
      <c r="M449" s="276"/>
      <c r="N449" s="274"/>
      <c r="O449" s="7" t="s">
        <v>5</v>
      </c>
      <c r="P449" s="7" t="s">
        <v>43</v>
      </c>
      <c r="Q449" s="7">
        <v>2170</v>
      </c>
      <c r="R449" s="185">
        <v>29.65</v>
      </c>
      <c r="S449" s="7" t="s">
        <v>131</v>
      </c>
      <c r="T449" s="7" t="s">
        <v>42</v>
      </c>
      <c r="U449" s="274"/>
      <c r="V449" s="274"/>
      <c r="W449" s="274"/>
      <c r="X449" s="294"/>
      <c r="Y449" s="140"/>
      <c r="Z449" s="140"/>
      <c r="AA449" s="62"/>
      <c r="AB449" s="62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</row>
    <row r="450" spans="1:69" customFormat="1" ht="18">
      <c r="A450" s="291"/>
      <c r="B450" s="272"/>
      <c r="C450" s="272"/>
      <c r="D450" s="274"/>
      <c r="E450" s="249" t="s">
        <v>28</v>
      </c>
      <c r="F450" s="238" t="s">
        <v>37</v>
      </c>
      <c r="G450" s="238" t="s">
        <v>40</v>
      </c>
      <c r="H450" s="249" t="s">
        <v>190</v>
      </c>
      <c r="I450" s="254">
        <v>18.899999999999999</v>
      </c>
      <c r="J450" s="249" t="s">
        <v>191</v>
      </c>
      <c r="K450" s="249" t="s">
        <v>42</v>
      </c>
      <c r="L450" s="276"/>
      <c r="M450" s="276"/>
      <c r="N450" s="274"/>
      <c r="O450" s="6"/>
      <c r="P450" s="6"/>
      <c r="Q450" s="6"/>
      <c r="R450" s="178"/>
      <c r="S450" s="6"/>
      <c r="T450" s="6"/>
      <c r="U450" s="274"/>
      <c r="V450" s="274"/>
      <c r="W450" s="274"/>
      <c r="X450" s="294"/>
      <c r="Y450" s="140"/>
      <c r="Z450" s="140"/>
      <c r="AA450" s="62"/>
      <c r="AB450" s="62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</row>
    <row r="451" spans="1:69" customFormat="1" ht="18.600000000000001" thickBot="1">
      <c r="A451" s="291"/>
      <c r="B451" s="272"/>
      <c r="C451" s="272"/>
      <c r="D451" s="274"/>
      <c r="E451" s="249" t="s">
        <v>28</v>
      </c>
      <c r="F451" s="238" t="s">
        <v>37</v>
      </c>
      <c r="G451" s="238" t="s">
        <v>40</v>
      </c>
      <c r="H451" s="249" t="s">
        <v>192</v>
      </c>
      <c r="I451" s="254">
        <v>19.55</v>
      </c>
      <c r="J451" s="249" t="s">
        <v>134</v>
      </c>
      <c r="K451" s="249" t="s">
        <v>42</v>
      </c>
      <c r="L451" s="276"/>
      <c r="M451" s="276"/>
      <c r="N451" s="274"/>
      <c r="O451" s="6"/>
      <c r="P451" s="6"/>
      <c r="Q451" s="6"/>
      <c r="R451" s="178"/>
      <c r="S451" s="6"/>
      <c r="T451" s="6"/>
      <c r="U451" s="274"/>
      <c r="V451" s="274"/>
      <c r="W451" s="274"/>
      <c r="X451" s="294"/>
      <c r="Y451" s="140"/>
      <c r="Z451" s="140"/>
      <c r="AA451" s="62"/>
      <c r="AB451" s="62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</row>
    <row r="452" spans="1:69" customFormat="1" ht="18.600000000000001" thickBot="1">
      <c r="A452" s="291"/>
      <c r="B452" s="272"/>
      <c r="C452" s="272"/>
      <c r="D452" s="274"/>
      <c r="E452" s="249" t="s">
        <v>28</v>
      </c>
      <c r="F452" s="238" t="s">
        <v>37</v>
      </c>
      <c r="G452" s="238" t="s">
        <v>40</v>
      </c>
      <c r="H452" s="249" t="s">
        <v>193</v>
      </c>
      <c r="I452" s="254">
        <v>30.5</v>
      </c>
      <c r="J452" s="249" t="s">
        <v>194</v>
      </c>
      <c r="K452" s="249" t="s">
        <v>42</v>
      </c>
      <c r="L452" s="276"/>
      <c r="M452" s="276"/>
      <c r="N452" s="274"/>
      <c r="O452" s="7"/>
      <c r="P452" s="7"/>
      <c r="Q452" s="7"/>
      <c r="R452" s="178"/>
      <c r="S452" s="7"/>
      <c r="T452" s="7"/>
      <c r="U452" s="274"/>
      <c r="V452" s="274"/>
      <c r="W452" s="274"/>
      <c r="X452" s="294"/>
      <c r="Y452" s="140"/>
      <c r="Z452" s="140"/>
      <c r="AA452" s="62"/>
      <c r="AB452" s="62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</row>
    <row r="453" spans="1:69" customFormat="1" ht="18.600000000000001" thickBot="1">
      <c r="A453" s="291"/>
      <c r="B453" s="272"/>
      <c r="C453" s="272"/>
      <c r="D453" s="274"/>
      <c r="E453" s="249" t="s">
        <v>28</v>
      </c>
      <c r="F453" s="238" t="s">
        <v>37</v>
      </c>
      <c r="G453" s="238" t="s">
        <v>40</v>
      </c>
      <c r="H453" s="249" t="s">
        <v>195</v>
      </c>
      <c r="I453" s="254">
        <v>29.2</v>
      </c>
      <c r="J453" s="249" t="s">
        <v>127</v>
      </c>
      <c r="K453" s="249" t="s">
        <v>42</v>
      </c>
      <c r="L453" s="276"/>
      <c r="M453" s="276"/>
      <c r="N453" s="274"/>
      <c r="O453" s="6"/>
      <c r="P453" s="6"/>
      <c r="Q453" s="6"/>
      <c r="R453" s="178"/>
      <c r="S453" s="6"/>
      <c r="T453" s="6"/>
      <c r="U453" s="274"/>
      <c r="V453" s="274"/>
      <c r="W453" s="274"/>
      <c r="X453" s="294"/>
      <c r="Y453" s="140"/>
      <c r="Z453" s="140"/>
      <c r="AA453" s="62"/>
      <c r="AB453" s="62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</row>
    <row r="454" spans="1:69" customFormat="1" ht="18.600000000000001" thickBot="1">
      <c r="A454" s="291"/>
      <c r="B454" s="272"/>
      <c r="C454" s="272"/>
      <c r="D454" s="274"/>
      <c r="E454" s="5" t="s">
        <v>4</v>
      </c>
      <c r="F454" s="2" t="s">
        <v>37</v>
      </c>
      <c r="G454" s="2" t="s">
        <v>39</v>
      </c>
      <c r="H454" s="2">
        <v>1752</v>
      </c>
      <c r="I454" s="27">
        <v>10.3</v>
      </c>
      <c r="J454" s="2" t="s">
        <v>74</v>
      </c>
      <c r="K454" s="125" t="s">
        <v>42</v>
      </c>
      <c r="L454" s="276"/>
      <c r="M454" s="276"/>
      <c r="N454" s="274"/>
      <c r="O454" s="6"/>
      <c r="P454" s="6"/>
      <c r="Q454" s="6"/>
      <c r="R454" s="178"/>
      <c r="S454" s="6"/>
      <c r="T454" s="6"/>
      <c r="U454" s="274"/>
      <c r="V454" s="274"/>
      <c r="W454" s="274"/>
      <c r="X454" s="294"/>
      <c r="Y454" s="140"/>
      <c r="Z454" s="140"/>
      <c r="AA454" s="62"/>
      <c r="AB454" s="62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</row>
    <row r="455" spans="1:69" customFormat="1" ht="18.600000000000001" thickBot="1">
      <c r="A455" s="291"/>
      <c r="B455" s="272"/>
      <c r="C455" s="272"/>
      <c r="D455" s="274"/>
      <c r="E455" s="5" t="s">
        <v>4</v>
      </c>
      <c r="F455" s="2" t="s">
        <v>37</v>
      </c>
      <c r="G455" s="2" t="s">
        <v>39</v>
      </c>
      <c r="H455" s="2">
        <v>1755</v>
      </c>
      <c r="I455" s="27">
        <v>8.9</v>
      </c>
      <c r="J455" s="2" t="s">
        <v>74</v>
      </c>
      <c r="K455" s="125" t="s">
        <v>42</v>
      </c>
      <c r="L455" s="276"/>
      <c r="M455" s="276"/>
      <c r="N455" s="274"/>
      <c r="O455" s="6"/>
      <c r="P455" s="6"/>
      <c r="Q455" s="6"/>
      <c r="R455" s="178"/>
      <c r="S455" s="6"/>
      <c r="T455" s="6"/>
      <c r="U455" s="274"/>
      <c r="V455" s="274"/>
      <c r="W455" s="274"/>
      <c r="X455" s="294"/>
      <c r="Y455" s="140"/>
      <c r="Z455" s="140"/>
      <c r="AA455" s="62"/>
      <c r="AB455" s="62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</row>
    <row r="456" spans="1:69" customFormat="1" ht="18.600000000000001" thickBot="1">
      <c r="A456" s="291"/>
      <c r="B456" s="272"/>
      <c r="C456" s="272"/>
      <c r="D456" s="274"/>
      <c r="E456" s="5" t="s">
        <v>4</v>
      </c>
      <c r="F456" s="2" t="s">
        <v>37</v>
      </c>
      <c r="G456" s="2" t="s">
        <v>39</v>
      </c>
      <c r="H456" s="5">
        <v>1751</v>
      </c>
      <c r="I456" s="25">
        <v>10.8</v>
      </c>
      <c r="J456" s="2" t="s">
        <v>74</v>
      </c>
      <c r="K456" s="125" t="s">
        <v>42</v>
      </c>
      <c r="L456" s="276"/>
      <c r="M456" s="276"/>
      <c r="N456" s="274"/>
      <c r="O456" s="6"/>
      <c r="P456" s="6"/>
      <c r="Q456" s="6"/>
      <c r="R456" s="178"/>
      <c r="S456" s="6"/>
      <c r="T456" s="6"/>
      <c r="U456" s="274"/>
      <c r="V456" s="274"/>
      <c r="W456" s="274"/>
      <c r="X456" s="294"/>
      <c r="Y456" s="140"/>
      <c r="Z456" s="140"/>
      <c r="AA456" s="62"/>
      <c r="AB456" s="62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</row>
    <row r="457" spans="1:69" customFormat="1" ht="18.600000000000001" thickBot="1">
      <c r="A457" s="291"/>
      <c r="B457" s="272"/>
      <c r="C457" s="272"/>
      <c r="D457" s="274"/>
      <c r="E457" s="5" t="s">
        <v>4</v>
      </c>
      <c r="F457" s="2" t="s">
        <v>37</v>
      </c>
      <c r="G457" s="2" t="s">
        <v>39</v>
      </c>
      <c r="H457" s="5">
        <v>1750</v>
      </c>
      <c r="I457" s="25">
        <v>10.85</v>
      </c>
      <c r="J457" s="2" t="s">
        <v>74</v>
      </c>
      <c r="K457" s="125" t="s">
        <v>42</v>
      </c>
      <c r="L457" s="276"/>
      <c r="M457" s="276"/>
      <c r="N457" s="274"/>
      <c r="O457" s="6"/>
      <c r="P457" s="6"/>
      <c r="Q457" s="6"/>
      <c r="R457" s="178"/>
      <c r="S457" s="6"/>
      <c r="T457" s="6"/>
      <c r="U457" s="274"/>
      <c r="V457" s="274"/>
      <c r="W457" s="274"/>
      <c r="X457" s="294"/>
      <c r="Y457" s="140"/>
      <c r="Z457" s="140"/>
      <c r="AA457" s="62"/>
      <c r="AB457" s="62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</row>
    <row r="458" spans="1:69" customFormat="1" ht="18">
      <c r="A458" s="291"/>
      <c r="B458" s="272"/>
      <c r="C458" s="272"/>
      <c r="D458" s="274"/>
      <c r="E458" s="2" t="s">
        <v>4</v>
      </c>
      <c r="F458" s="5" t="s">
        <v>37</v>
      </c>
      <c r="G458" s="5" t="s">
        <v>39</v>
      </c>
      <c r="H458" s="5">
        <v>1754</v>
      </c>
      <c r="I458" s="25">
        <v>9.0500000000000007</v>
      </c>
      <c r="J458" s="2" t="s">
        <v>74</v>
      </c>
      <c r="K458" s="5" t="s">
        <v>42</v>
      </c>
      <c r="L458" s="276"/>
      <c r="M458" s="276"/>
      <c r="N458" s="274"/>
      <c r="O458" s="6"/>
      <c r="P458" s="6"/>
      <c r="Q458" s="6"/>
      <c r="R458" s="178"/>
      <c r="S458" s="6"/>
      <c r="T458" s="6"/>
      <c r="U458" s="274"/>
      <c r="V458" s="274"/>
      <c r="W458" s="274"/>
      <c r="X458" s="294"/>
      <c r="Y458" s="140"/>
      <c r="Z458" s="140"/>
      <c r="AA458" s="62"/>
      <c r="AB458" s="62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</row>
    <row r="459" spans="1:69" customFormat="1" ht="18.600000000000001" thickBot="1">
      <c r="A459" s="291"/>
      <c r="B459" s="272"/>
      <c r="C459" s="273"/>
      <c r="D459" s="274"/>
      <c r="E459" s="1" t="s">
        <v>4</v>
      </c>
      <c r="F459" s="1" t="s">
        <v>37</v>
      </c>
      <c r="G459" s="1" t="s">
        <v>39</v>
      </c>
      <c r="H459" s="1">
        <v>1747</v>
      </c>
      <c r="I459" s="26">
        <v>13.2</v>
      </c>
      <c r="J459" s="1" t="s">
        <v>74</v>
      </c>
      <c r="K459" s="1" t="s">
        <v>42</v>
      </c>
      <c r="L459" s="277"/>
      <c r="M459" s="277"/>
      <c r="N459" s="274"/>
      <c r="O459" s="6"/>
      <c r="P459" s="6"/>
      <c r="Q459" s="6"/>
      <c r="R459" s="178"/>
      <c r="S459" s="6"/>
      <c r="T459" s="6"/>
      <c r="U459" s="274"/>
      <c r="V459" s="274"/>
      <c r="W459" s="275"/>
      <c r="X459" s="294"/>
      <c r="Y459" s="141"/>
      <c r="Z459" s="141"/>
      <c r="AA459" s="62"/>
      <c r="AB459" s="62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</row>
    <row r="460" spans="1:69" customFormat="1" ht="18">
      <c r="A460" s="290">
        <v>16</v>
      </c>
      <c r="B460" s="271" t="s">
        <v>33</v>
      </c>
      <c r="C460" s="271" t="s">
        <v>32</v>
      </c>
      <c r="D460" s="271" t="s">
        <v>69</v>
      </c>
      <c r="E460" s="2" t="s">
        <v>4</v>
      </c>
      <c r="F460" s="2" t="s">
        <v>37</v>
      </c>
      <c r="G460" s="2" t="s">
        <v>39</v>
      </c>
      <c r="H460" s="2">
        <v>1757</v>
      </c>
      <c r="I460" s="27">
        <v>15.4</v>
      </c>
      <c r="J460" s="2" t="s">
        <v>74</v>
      </c>
      <c r="K460" s="2" t="s">
        <v>42</v>
      </c>
      <c r="L460" s="278">
        <f>SUM(I460:I474)</f>
        <v>88.5</v>
      </c>
      <c r="M460" s="278">
        <f>L475+L460</f>
        <v>281</v>
      </c>
      <c r="N460" s="281">
        <f>N430+M460-V460</f>
        <v>680.31999999999994</v>
      </c>
      <c r="O460" s="232" t="s">
        <v>5</v>
      </c>
      <c r="P460" s="232" t="s">
        <v>43</v>
      </c>
      <c r="Q460" s="8">
        <v>2171</v>
      </c>
      <c r="R460" s="182">
        <v>30.4</v>
      </c>
      <c r="S460" s="232" t="s">
        <v>131</v>
      </c>
      <c r="T460" s="232" t="s">
        <v>42</v>
      </c>
      <c r="U460" s="282">
        <f>SUM(R460:R474)</f>
        <v>122.62</v>
      </c>
      <c r="V460" s="282">
        <f>U475+U460</f>
        <v>277.17</v>
      </c>
      <c r="W460" s="285">
        <v>5900</v>
      </c>
      <c r="X460" s="293">
        <f>(W460+W475)*18</f>
        <v>225900</v>
      </c>
      <c r="Y460" s="146" t="s">
        <v>197</v>
      </c>
      <c r="Z460" s="142" t="s">
        <v>196</v>
      </c>
      <c r="AA460" s="62"/>
      <c r="AB460" s="62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</row>
    <row r="461" spans="1:69" customFormat="1" ht="18">
      <c r="A461" s="297"/>
      <c r="B461" s="272"/>
      <c r="C461" s="272"/>
      <c r="D461" s="272"/>
      <c r="E461" s="2" t="s">
        <v>57</v>
      </c>
      <c r="F461" s="2" t="s">
        <v>37</v>
      </c>
      <c r="G461" s="2" t="s">
        <v>39</v>
      </c>
      <c r="H461" s="2">
        <v>937</v>
      </c>
      <c r="I461" s="27">
        <v>8.5500000000000007</v>
      </c>
      <c r="J461" s="2" t="s">
        <v>119</v>
      </c>
      <c r="K461" s="2" t="s">
        <v>42</v>
      </c>
      <c r="L461" s="276"/>
      <c r="M461" s="276"/>
      <c r="N461" s="296"/>
      <c r="O461" s="6" t="s">
        <v>5</v>
      </c>
      <c r="P461" s="6" t="s">
        <v>43</v>
      </c>
      <c r="Q461" s="6">
        <v>2172</v>
      </c>
      <c r="R461" s="178">
        <v>28.42</v>
      </c>
      <c r="S461" s="6" t="s">
        <v>131</v>
      </c>
      <c r="T461" s="6" t="s">
        <v>42</v>
      </c>
      <c r="U461" s="283"/>
      <c r="V461" s="283"/>
      <c r="W461" s="285"/>
      <c r="X461" s="294"/>
      <c r="Y461" s="161" t="s">
        <v>198</v>
      </c>
      <c r="Z461" s="142" t="s">
        <v>199</v>
      </c>
      <c r="AA461" s="149"/>
      <c r="AB461" s="149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</row>
    <row r="462" spans="1:69" customFormat="1" ht="18">
      <c r="A462" s="297"/>
      <c r="B462" s="272"/>
      <c r="C462" s="272"/>
      <c r="D462" s="272"/>
      <c r="E462" s="2" t="s">
        <v>3</v>
      </c>
      <c r="F462" s="2" t="s">
        <v>37</v>
      </c>
      <c r="G462" s="2" t="s">
        <v>39</v>
      </c>
      <c r="H462" s="5">
        <v>195</v>
      </c>
      <c r="I462" s="25">
        <v>2.2999999999999998</v>
      </c>
      <c r="J462" s="5" t="s">
        <v>119</v>
      </c>
      <c r="K462" s="5" t="s">
        <v>42</v>
      </c>
      <c r="L462" s="276"/>
      <c r="M462" s="276"/>
      <c r="N462" s="296"/>
      <c r="O462" s="7" t="s">
        <v>5</v>
      </c>
      <c r="P462" s="7" t="s">
        <v>43</v>
      </c>
      <c r="Q462" s="7">
        <v>2173</v>
      </c>
      <c r="R462" s="185">
        <v>31.8</v>
      </c>
      <c r="S462" s="7" t="s">
        <v>131</v>
      </c>
      <c r="T462" s="7" t="s">
        <v>42</v>
      </c>
      <c r="U462" s="283"/>
      <c r="V462" s="283"/>
      <c r="W462" s="285"/>
      <c r="X462" s="294"/>
      <c r="Y462" s="150"/>
      <c r="Z462" s="140"/>
      <c r="AA462" s="149"/>
      <c r="AB462" s="149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</row>
    <row r="463" spans="1:69" customFormat="1" ht="18">
      <c r="A463" s="297"/>
      <c r="B463" s="272"/>
      <c r="C463" s="272"/>
      <c r="D463" s="272"/>
      <c r="E463" s="5" t="s">
        <v>4</v>
      </c>
      <c r="F463" s="2" t="s">
        <v>37</v>
      </c>
      <c r="G463" s="2" t="s">
        <v>39</v>
      </c>
      <c r="H463" s="5">
        <v>1753</v>
      </c>
      <c r="I463" s="25">
        <v>13</v>
      </c>
      <c r="J463" s="5" t="s">
        <v>74</v>
      </c>
      <c r="K463" s="5" t="s">
        <v>42</v>
      </c>
      <c r="L463" s="276"/>
      <c r="M463" s="276"/>
      <c r="N463" s="296"/>
      <c r="O463" s="7" t="s">
        <v>5</v>
      </c>
      <c r="P463" s="7" t="s">
        <v>43</v>
      </c>
      <c r="Q463" s="7">
        <v>2174</v>
      </c>
      <c r="R463" s="185">
        <v>32</v>
      </c>
      <c r="S463" s="7" t="s">
        <v>131</v>
      </c>
      <c r="T463" s="7" t="s">
        <v>42</v>
      </c>
      <c r="U463" s="283"/>
      <c r="V463" s="283"/>
      <c r="W463" s="285"/>
      <c r="X463" s="294"/>
      <c r="Y463" s="150"/>
      <c r="Z463" s="142"/>
      <c r="AA463" s="149"/>
      <c r="AB463" s="149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</row>
    <row r="464" spans="1:69" customFormat="1" ht="18">
      <c r="A464" s="297"/>
      <c r="B464" s="272"/>
      <c r="C464" s="272"/>
      <c r="D464" s="272"/>
      <c r="E464" s="2" t="s">
        <v>4</v>
      </c>
      <c r="F464" s="2" t="s">
        <v>37</v>
      </c>
      <c r="G464" s="2" t="s">
        <v>80</v>
      </c>
      <c r="H464" s="5">
        <v>1758</v>
      </c>
      <c r="I464" s="25">
        <v>13.75</v>
      </c>
      <c r="J464" s="5" t="s">
        <v>74</v>
      </c>
      <c r="K464" s="5" t="s">
        <v>42</v>
      </c>
      <c r="L464" s="276"/>
      <c r="M464" s="276"/>
      <c r="N464" s="296"/>
      <c r="O464" s="7"/>
      <c r="P464" s="7"/>
      <c r="Q464" s="7"/>
      <c r="R464" s="185"/>
      <c r="S464" s="7"/>
      <c r="T464" s="7"/>
      <c r="U464" s="283"/>
      <c r="V464" s="283"/>
      <c r="W464" s="285"/>
      <c r="X464" s="294"/>
      <c r="Y464" s="150"/>
      <c r="Z464" s="142"/>
      <c r="AA464" s="149"/>
      <c r="AB464" s="149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</row>
    <row r="465" spans="1:69" customFormat="1" ht="18">
      <c r="A465" s="297"/>
      <c r="B465" s="272"/>
      <c r="C465" s="272"/>
      <c r="D465" s="272"/>
      <c r="E465" s="2" t="s">
        <v>4</v>
      </c>
      <c r="F465" s="2" t="s">
        <v>37</v>
      </c>
      <c r="G465" s="2" t="s">
        <v>39</v>
      </c>
      <c r="H465" s="5">
        <v>1759</v>
      </c>
      <c r="I465" s="25">
        <v>16.25</v>
      </c>
      <c r="J465" s="5" t="s">
        <v>74</v>
      </c>
      <c r="K465" s="5" t="s">
        <v>42</v>
      </c>
      <c r="L465" s="276"/>
      <c r="M465" s="276"/>
      <c r="N465" s="296"/>
      <c r="O465" s="7"/>
      <c r="P465" s="7"/>
      <c r="Q465" s="6"/>
      <c r="R465" s="185"/>
      <c r="S465" s="7"/>
      <c r="T465" s="7"/>
      <c r="U465" s="283"/>
      <c r="V465" s="283"/>
      <c r="W465" s="285"/>
      <c r="X465" s="294"/>
      <c r="Y465" s="150"/>
      <c r="Z465" s="142"/>
      <c r="AA465" s="149"/>
      <c r="AB465" s="149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</row>
    <row r="466" spans="1:69" customFormat="1" ht="18.600000000000001" thickBot="1">
      <c r="A466" s="297"/>
      <c r="B466" s="272"/>
      <c r="C466" s="272"/>
      <c r="D466" s="272"/>
      <c r="E466" s="5" t="s">
        <v>4</v>
      </c>
      <c r="F466" s="2" t="s">
        <v>37</v>
      </c>
      <c r="G466" s="2" t="s">
        <v>39</v>
      </c>
      <c r="H466" s="5">
        <v>1760</v>
      </c>
      <c r="I466" s="25">
        <v>4</v>
      </c>
      <c r="J466" s="5" t="s">
        <v>74</v>
      </c>
      <c r="K466" s="5" t="s">
        <v>42</v>
      </c>
      <c r="L466" s="276"/>
      <c r="M466" s="276"/>
      <c r="N466" s="296"/>
      <c r="O466" s="7"/>
      <c r="P466" s="7"/>
      <c r="Q466" s="7"/>
      <c r="R466" s="185"/>
      <c r="S466" s="7"/>
      <c r="T466" s="7"/>
      <c r="U466" s="283"/>
      <c r="V466" s="283"/>
      <c r="W466" s="285"/>
      <c r="X466" s="294"/>
      <c r="Y466" s="150"/>
      <c r="Z466" s="142"/>
      <c r="AA466" s="149"/>
      <c r="AB466" s="149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</row>
    <row r="467" spans="1:69" customFormat="1" ht="18.600000000000001" thickBot="1">
      <c r="A467" s="291"/>
      <c r="B467" s="272"/>
      <c r="C467" s="272"/>
      <c r="D467" s="274"/>
      <c r="E467" s="5" t="s">
        <v>4</v>
      </c>
      <c r="F467" s="5" t="s">
        <v>37</v>
      </c>
      <c r="G467" s="5" t="s">
        <v>39</v>
      </c>
      <c r="H467" s="5">
        <v>1761</v>
      </c>
      <c r="I467" s="25">
        <v>7.75</v>
      </c>
      <c r="J467" s="5" t="s">
        <v>74</v>
      </c>
      <c r="K467" s="5" t="s">
        <v>42</v>
      </c>
      <c r="L467" s="279"/>
      <c r="M467" s="276"/>
      <c r="N467" s="274"/>
      <c r="O467" s="6"/>
      <c r="P467" s="6"/>
      <c r="Q467" s="6"/>
      <c r="R467" s="178"/>
      <c r="S467" s="6"/>
      <c r="T467" s="6"/>
      <c r="U467" s="274"/>
      <c r="V467" s="274"/>
      <c r="W467" s="274"/>
      <c r="X467" s="294"/>
      <c r="Y467" s="140"/>
      <c r="Z467" s="140"/>
      <c r="AA467" s="62"/>
      <c r="AB467" s="62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</row>
    <row r="468" spans="1:69" customFormat="1" ht="18.600000000000001" thickBot="1">
      <c r="A468" s="291"/>
      <c r="B468" s="272"/>
      <c r="C468" s="272"/>
      <c r="D468" s="274"/>
      <c r="E468" s="5" t="s">
        <v>4</v>
      </c>
      <c r="F468" s="5" t="s">
        <v>37</v>
      </c>
      <c r="G468" s="5" t="s">
        <v>39</v>
      </c>
      <c r="H468" s="5">
        <v>1762</v>
      </c>
      <c r="I468" s="27">
        <v>7.5</v>
      </c>
      <c r="J468" s="2" t="s">
        <v>74</v>
      </c>
      <c r="K468" s="2" t="s">
        <v>42</v>
      </c>
      <c r="L468" s="279"/>
      <c r="M468" s="276"/>
      <c r="N468" s="274"/>
      <c r="O468" s="6"/>
      <c r="P468" s="6"/>
      <c r="Q468" s="6"/>
      <c r="R468" s="178"/>
      <c r="S468" s="6"/>
      <c r="T468" s="6"/>
      <c r="U468" s="274"/>
      <c r="V468" s="274"/>
      <c r="W468" s="274"/>
      <c r="X468" s="294"/>
      <c r="Y468" s="140"/>
      <c r="Z468" s="140"/>
      <c r="AA468" s="62"/>
      <c r="AB468" s="62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</row>
    <row r="469" spans="1:69" customFormat="1" ht="18.600000000000001" thickBot="1">
      <c r="A469" s="291"/>
      <c r="B469" s="272"/>
      <c r="C469" s="272"/>
      <c r="D469" s="274"/>
      <c r="E469" s="34"/>
      <c r="F469" s="34"/>
      <c r="G469" s="34"/>
      <c r="H469" s="34"/>
      <c r="I469" s="116"/>
      <c r="J469" s="34"/>
      <c r="K469" s="51"/>
      <c r="L469" s="279"/>
      <c r="M469" s="276"/>
      <c r="N469" s="274"/>
      <c r="O469" s="193"/>
      <c r="P469" s="193"/>
      <c r="Q469" s="193"/>
      <c r="R469" s="183"/>
      <c r="S469" s="193"/>
      <c r="T469" s="193"/>
      <c r="U469" s="274"/>
      <c r="V469" s="274"/>
      <c r="W469" s="274"/>
      <c r="X469" s="294"/>
      <c r="Y469" s="175"/>
      <c r="Z469" s="175"/>
      <c r="AA469" s="62"/>
      <c r="AB469" s="62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</row>
    <row r="470" spans="1:69" s="220" customFormat="1" ht="18.600000000000001" thickBot="1">
      <c r="A470" s="291"/>
      <c r="B470" s="272"/>
      <c r="C470" s="272"/>
      <c r="D470" s="274"/>
      <c r="E470" s="5"/>
      <c r="F470" s="5"/>
      <c r="G470" s="5"/>
      <c r="H470" s="5"/>
      <c r="I470" s="25"/>
      <c r="J470" s="5"/>
      <c r="K470" s="5"/>
      <c r="L470" s="279"/>
      <c r="M470" s="276"/>
      <c r="N470" s="274"/>
      <c r="O470" s="6"/>
      <c r="P470" s="6"/>
      <c r="Q470" s="6"/>
      <c r="R470" s="178"/>
      <c r="S470" s="6"/>
      <c r="T470" s="6"/>
      <c r="U470" s="274"/>
      <c r="V470" s="274"/>
      <c r="W470" s="274"/>
      <c r="X470" s="294"/>
      <c r="Y470" s="140"/>
      <c r="Z470" s="140"/>
      <c r="AA470" s="218"/>
      <c r="AB470" s="218"/>
      <c r="AC470" s="219"/>
      <c r="AD470" s="219"/>
      <c r="AE470" s="219"/>
      <c r="AF470" s="219"/>
      <c r="AG470" s="219"/>
      <c r="AH470" s="219"/>
      <c r="AI470" s="219"/>
      <c r="AJ470" s="219"/>
      <c r="AK470" s="219"/>
      <c r="AL470" s="219"/>
      <c r="AM470" s="219"/>
      <c r="AN470" s="219"/>
      <c r="AO470" s="219"/>
      <c r="AP470" s="219"/>
      <c r="AQ470" s="219"/>
      <c r="AR470" s="219"/>
      <c r="AS470" s="219"/>
      <c r="AT470" s="219"/>
      <c r="AU470" s="219"/>
      <c r="AV470" s="219"/>
      <c r="AW470" s="219"/>
      <c r="AX470" s="219"/>
      <c r="AY470" s="219"/>
      <c r="AZ470" s="219"/>
      <c r="BA470" s="219"/>
      <c r="BB470" s="219"/>
      <c r="BC470" s="219"/>
      <c r="BD470" s="219"/>
      <c r="BE470" s="219"/>
      <c r="BF470" s="219"/>
      <c r="BG470" s="219"/>
      <c r="BH470" s="219"/>
      <c r="BI470" s="219"/>
      <c r="BJ470" s="219"/>
      <c r="BK470" s="219"/>
      <c r="BL470" s="219"/>
      <c r="BM470" s="219"/>
      <c r="BN470" s="219"/>
      <c r="BO470" s="219"/>
      <c r="BP470" s="219"/>
      <c r="BQ470" s="219"/>
    </row>
    <row r="471" spans="1:69" customFormat="1" ht="18.600000000000001" thickBot="1">
      <c r="A471" s="291"/>
      <c r="B471" s="272"/>
      <c r="C471" s="272"/>
      <c r="D471" s="274"/>
      <c r="E471" s="2"/>
      <c r="F471" s="2"/>
      <c r="G471" s="2"/>
      <c r="H471" s="2"/>
      <c r="I471" s="27"/>
      <c r="J471" s="2"/>
      <c r="K471" s="2"/>
      <c r="L471" s="279"/>
      <c r="M471" s="276"/>
      <c r="N471" s="274"/>
      <c r="O471" s="7"/>
      <c r="P471" s="7"/>
      <c r="Q471" s="7"/>
      <c r="R471" s="185"/>
      <c r="S471" s="7"/>
      <c r="T471" s="7"/>
      <c r="U471" s="274"/>
      <c r="V471" s="274"/>
      <c r="W471" s="274"/>
      <c r="X471" s="294"/>
      <c r="Y471" s="142"/>
      <c r="Z471" s="142"/>
      <c r="AA471" s="62"/>
      <c r="AB471" s="62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</row>
    <row r="472" spans="1:69" customFormat="1" ht="18.600000000000001" thickBot="1">
      <c r="A472" s="291"/>
      <c r="B472" s="272"/>
      <c r="C472" s="272"/>
      <c r="D472" s="274"/>
      <c r="E472" s="5"/>
      <c r="F472" s="5"/>
      <c r="G472" s="5"/>
      <c r="H472" s="5"/>
      <c r="I472" s="25"/>
      <c r="J472" s="5"/>
      <c r="K472" s="5"/>
      <c r="L472" s="279"/>
      <c r="M472" s="276"/>
      <c r="N472" s="274"/>
      <c r="O472" s="6"/>
      <c r="P472" s="6"/>
      <c r="Q472" s="6"/>
      <c r="R472" s="178"/>
      <c r="S472" s="6"/>
      <c r="T472" s="6"/>
      <c r="U472" s="274"/>
      <c r="V472" s="274"/>
      <c r="W472" s="274"/>
      <c r="X472" s="294"/>
      <c r="Y472" s="140"/>
      <c r="Z472" s="140"/>
      <c r="AA472" s="62"/>
      <c r="AB472" s="62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</row>
    <row r="473" spans="1:69" customFormat="1" ht="18.600000000000001" thickBot="1">
      <c r="A473" s="291"/>
      <c r="B473" s="272"/>
      <c r="C473" s="272"/>
      <c r="D473" s="274"/>
      <c r="E473" s="5"/>
      <c r="F473" s="5"/>
      <c r="G473" s="5"/>
      <c r="H473" s="5"/>
      <c r="I473" s="25"/>
      <c r="J473" s="5"/>
      <c r="K473" s="5"/>
      <c r="L473" s="279"/>
      <c r="M473" s="276"/>
      <c r="N473" s="274"/>
      <c r="O473" s="6"/>
      <c r="P473" s="6"/>
      <c r="Q473" s="6"/>
      <c r="R473" s="178"/>
      <c r="S473" s="6"/>
      <c r="T473" s="6"/>
      <c r="U473" s="274"/>
      <c r="V473" s="274"/>
      <c r="W473" s="274"/>
      <c r="X473" s="294"/>
      <c r="Y473" s="140"/>
      <c r="Z473" s="140"/>
      <c r="AA473" s="62"/>
      <c r="AB473" s="62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</row>
    <row r="474" spans="1:69" customFormat="1" ht="18.600000000000001" thickBot="1">
      <c r="A474" s="291"/>
      <c r="B474" s="273"/>
      <c r="C474" s="273"/>
      <c r="D474" s="274"/>
      <c r="E474" s="1"/>
      <c r="F474" s="1"/>
      <c r="G474" s="1"/>
      <c r="H474" s="1"/>
      <c r="I474" s="26"/>
      <c r="J474" s="1"/>
      <c r="K474" s="1"/>
      <c r="L474" s="280"/>
      <c r="M474" s="276"/>
      <c r="N474" s="274"/>
      <c r="O474" s="9"/>
      <c r="P474" s="9"/>
      <c r="Q474" s="9"/>
      <c r="R474" s="184"/>
      <c r="S474" s="9"/>
      <c r="T474" s="9"/>
      <c r="U474" s="275"/>
      <c r="V474" s="274"/>
      <c r="W474" s="275"/>
      <c r="X474" s="294"/>
      <c r="Y474" s="141"/>
      <c r="Z474" s="141"/>
      <c r="AA474" s="62"/>
      <c r="AB474" s="62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</row>
    <row r="475" spans="1:69" customFormat="1" ht="18">
      <c r="A475" s="291"/>
      <c r="B475" s="271" t="s">
        <v>34</v>
      </c>
      <c r="C475" s="271" t="s">
        <v>30</v>
      </c>
      <c r="D475" s="271" t="s">
        <v>65</v>
      </c>
      <c r="E475" s="2" t="s">
        <v>57</v>
      </c>
      <c r="F475" s="2" t="s">
        <v>37</v>
      </c>
      <c r="G475" s="2" t="s">
        <v>40</v>
      </c>
      <c r="H475" s="2">
        <v>938</v>
      </c>
      <c r="I475" s="27">
        <v>8.4</v>
      </c>
      <c r="J475" s="2" t="s">
        <v>75</v>
      </c>
      <c r="K475" s="2" t="s">
        <v>42</v>
      </c>
      <c r="L475" s="276">
        <f>SUM(I475:I489)</f>
        <v>192.5</v>
      </c>
      <c r="M475" s="276"/>
      <c r="N475" s="274"/>
      <c r="O475" s="8" t="s">
        <v>5</v>
      </c>
      <c r="P475" s="8" t="s">
        <v>43</v>
      </c>
      <c r="Q475" s="8">
        <v>2175</v>
      </c>
      <c r="R475" s="187">
        <v>30.7</v>
      </c>
      <c r="S475" s="8" t="s">
        <v>71</v>
      </c>
      <c r="T475" s="8" t="s">
        <v>42</v>
      </c>
      <c r="U475" s="283">
        <f>SUM(R475:R489)</f>
        <v>154.55000000000001</v>
      </c>
      <c r="V475" s="274"/>
      <c r="W475" s="285">
        <v>6650</v>
      </c>
      <c r="X475" s="294"/>
      <c r="Y475" s="146"/>
      <c r="Z475" s="135"/>
      <c r="AA475" s="62"/>
      <c r="AB475" s="62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</row>
    <row r="476" spans="1:69" customFormat="1" ht="18">
      <c r="A476" s="291"/>
      <c r="B476" s="272"/>
      <c r="C476" s="272"/>
      <c r="D476" s="272"/>
      <c r="E476" s="2" t="s">
        <v>57</v>
      </c>
      <c r="F476" s="2" t="s">
        <v>37</v>
      </c>
      <c r="G476" s="2" t="s">
        <v>40</v>
      </c>
      <c r="H476" s="2">
        <v>939</v>
      </c>
      <c r="I476" s="27">
        <v>5.7</v>
      </c>
      <c r="J476" s="5" t="s">
        <v>75</v>
      </c>
      <c r="K476" s="2" t="s">
        <v>42</v>
      </c>
      <c r="L476" s="276"/>
      <c r="M476" s="276"/>
      <c r="N476" s="274"/>
      <c r="O476" s="7" t="s">
        <v>5</v>
      </c>
      <c r="P476" s="7" t="s">
        <v>43</v>
      </c>
      <c r="Q476" s="6">
        <v>2176</v>
      </c>
      <c r="R476" s="185">
        <v>27.25</v>
      </c>
      <c r="S476" s="7" t="s">
        <v>71</v>
      </c>
      <c r="T476" s="7" t="s">
        <v>42</v>
      </c>
      <c r="U476" s="283"/>
      <c r="V476" s="274"/>
      <c r="W476" s="285"/>
      <c r="X476" s="294"/>
      <c r="Y476" s="142"/>
      <c r="Z476" s="140"/>
      <c r="AA476" s="149"/>
      <c r="AB476" s="149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</row>
    <row r="477" spans="1:69" customFormat="1" ht="18">
      <c r="A477" s="291"/>
      <c r="B477" s="272"/>
      <c r="C477" s="272"/>
      <c r="D477" s="272"/>
      <c r="E477" s="244" t="s">
        <v>28</v>
      </c>
      <c r="F477" s="244" t="s">
        <v>37</v>
      </c>
      <c r="G477" s="244" t="s">
        <v>40</v>
      </c>
      <c r="H477" s="244" t="s">
        <v>200</v>
      </c>
      <c r="I477" s="259">
        <v>22.4</v>
      </c>
      <c r="J477" s="244" t="s">
        <v>83</v>
      </c>
      <c r="K477" s="244" t="s">
        <v>42</v>
      </c>
      <c r="L477" s="276"/>
      <c r="M477" s="276"/>
      <c r="N477" s="274"/>
      <c r="O477" s="7" t="s">
        <v>5</v>
      </c>
      <c r="P477" s="7" t="s">
        <v>43</v>
      </c>
      <c r="Q477" s="6">
        <v>2177</v>
      </c>
      <c r="R477" s="185">
        <v>30.15</v>
      </c>
      <c r="S477" s="7" t="s">
        <v>71</v>
      </c>
      <c r="T477" s="7" t="s">
        <v>42</v>
      </c>
      <c r="U477" s="283"/>
      <c r="V477" s="274"/>
      <c r="W477" s="285"/>
      <c r="X477" s="294"/>
      <c r="Y477" s="142"/>
      <c r="Z477" s="142"/>
      <c r="AA477" s="149"/>
      <c r="AB477" s="149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</row>
    <row r="478" spans="1:69" customFormat="1" ht="18">
      <c r="A478" s="291"/>
      <c r="B478" s="272"/>
      <c r="C478" s="272"/>
      <c r="D478" s="272"/>
      <c r="E478" s="244" t="s">
        <v>28</v>
      </c>
      <c r="F478" s="244" t="s">
        <v>37</v>
      </c>
      <c r="G478" s="244" t="s">
        <v>40</v>
      </c>
      <c r="H478" s="244" t="s">
        <v>203</v>
      </c>
      <c r="I478" s="259">
        <v>19.95</v>
      </c>
      <c r="J478" s="245" t="s">
        <v>202</v>
      </c>
      <c r="K478" s="244" t="s">
        <v>42</v>
      </c>
      <c r="L478" s="276"/>
      <c r="M478" s="276"/>
      <c r="N478" s="274"/>
      <c r="O478" s="7" t="s">
        <v>5</v>
      </c>
      <c r="P478" s="7" t="s">
        <v>43</v>
      </c>
      <c r="Q478" s="6">
        <v>2178</v>
      </c>
      <c r="R478" s="185">
        <v>32.700000000000003</v>
      </c>
      <c r="S478" s="7" t="s">
        <v>71</v>
      </c>
      <c r="T478" s="7" t="s">
        <v>42</v>
      </c>
      <c r="U478" s="283"/>
      <c r="V478" s="274"/>
      <c r="W478" s="285"/>
      <c r="X478" s="294"/>
      <c r="Y478" s="142"/>
      <c r="Z478" s="142"/>
      <c r="AA478" s="149"/>
      <c r="AB478" s="149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</row>
    <row r="479" spans="1:69" customFormat="1" ht="18">
      <c r="A479" s="291"/>
      <c r="B479" s="272"/>
      <c r="C479" s="272"/>
      <c r="D479" s="272"/>
      <c r="E479" s="2" t="s">
        <v>58</v>
      </c>
      <c r="F479" s="2" t="s">
        <v>37</v>
      </c>
      <c r="G479" s="2" t="s">
        <v>40</v>
      </c>
      <c r="H479" s="2">
        <v>86</v>
      </c>
      <c r="I479" s="27">
        <v>3.55</v>
      </c>
      <c r="J479" s="5" t="s">
        <v>201</v>
      </c>
      <c r="K479" s="2" t="s">
        <v>42</v>
      </c>
      <c r="L479" s="276"/>
      <c r="M479" s="276"/>
      <c r="N479" s="274"/>
      <c r="O479" s="7" t="s">
        <v>5</v>
      </c>
      <c r="P479" s="7" t="s">
        <v>43</v>
      </c>
      <c r="Q479" s="6">
        <v>2179</v>
      </c>
      <c r="R479" s="185">
        <v>33.75</v>
      </c>
      <c r="S479" s="7" t="s">
        <v>71</v>
      </c>
      <c r="T479" s="7" t="s">
        <v>42</v>
      </c>
      <c r="U479" s="283"/>
      <c r="V479" s="274"/>
      <c r="W479" s="285"/>
      <c r="X479" s="294"/>
      <c r="Y479" s="142"/>
      <c r="Z479" s="142"/>
      <c r="AA479" s="149"/>
      <c r="AB479" s="149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</row>
    <row r="480" spans="1:69" customFormat="1" ht="18">
      <c r="A480" s="291"/>
      <c r="B480" s="272"/>
      <c r="C480" s="272"/>
      <c r="D480" s="272"/>
      <c r="E480" s="5" t="s">
        <v>4</v>
      </c>
      <c r="F480" s="2" t="s">
        <v>37</v>
      </c>
      <c r="G480" s="2" t="s">
        <v>39</v>
      </c>
      <c r="H480" s="2">
        <v>1763</v>
      </c>
      <c r="I480" s="25">
        <v>15.15</v>
      </c>
      <c r="J480" s="2" t="s">
        <v>143</v>
      </c>
      <c r="K480" s="2" t="s">
        <v>42</v>
      </c>
      <c r="L480" s="276"/>
      <c r="M480" s="276"/>
      <c r="N480" s="274"/>
      <c r="O480" s="7"/>
      <c r="P480" s="7"/>
      <c r="Q480" s="7"/>
      <c r="R480" s="185"/>
      <c r="S480" s="7"/>
      <c r="T480" s="7"/>
      <c r="U480" s="283"/>
      <c r="V480" s="274"/>
      <c r="W480" s="285"/>
      <c r="X480" s="294"/>
      <c r="Y480" s="142"/>
      <c r="Z480" s="142"/>
      <c r="AA480" s="149"/>
      <c r="AB480" s="149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</row>
    <row r="481" spans="1:69" customFormat="1" ht="18.600000000000001" thickBot="1">
      <c r="A481" s="291"/>
      <c r="B481" s="272"/>
      <c r="C481" s="272"/>
      <c r="D481" s="272"/>
      <c r="E481" s="5" t="s">
        <v>4</v>
      </c>
      <c r="F481" s="2" t="s">
        <v>37</v>
      </c>
      <c r="G481" s="2" t="s">
        <v>39</v>
      </c>
      <c r="H481" s="2">
        <v>1764</v>
      </c>
      <c r="I481" s="25">
        <v>14.2</v>
      </c>
      <c r="J481" s="2" t="s">
        <v>143</v>
      </c>
      <c r="K481" s="2" t="s">
        <v>42</v>
      </c>
      <c r="L481" s="276"/>
      <c r="M481" s="276"/>
      <c r="N481" s="274"/>
      <c r="O481" s="7"/>
      <c r="P481" s="7"/>
      <c r="Q481" s="7"/>
      <c r="R481" s="185"/>
      <c r="S481" s="7"/>
      <c r="T481" s="7"/>
      <c r="U481" s="283"/>
      <c r="V481" s="274"/>
      <c r="W481" s="285"/>
      <c r="X481" s="294"/>
      <c r="Y481" s="142"/>
      <c r="Z481" s="142"/>
      <c r="AA481" s="149"/>
      <c r="AB481" s="149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</row>
    <row r="482" spans="1:69" customFormat="1" ht="18.600000000000001" thickBot="1">
      <c r="A482" s="291"/>
      <c r="B482" s="272"/>
      <c r="C482" s="272"/>
      <c r="D482" s="274"/>
      <c r="E482" s="5" t="s">
        <v>4</v>
      </c>
      <c r="F482" s="2" t="s">
        <v>37</v>
      </c>
      <c r="G482" s="2" t="s">
        <v>39</v>
      </c>
      <c r="H482" s="2">
        <v>1765</v>
      </c>
      <c r="I482" s="25">
        <v>13.15</v>
      </c>
      <c r="J482" s="2" t="s">
        <v>143</v>
      </c>
      <c r="K482" s="2" t="s">
        <v>42</v>
      </c>
      <c r="L482" s="276"/>
      <c r="M482" s="276"/>
      <c r="N482" s="274"/>
      <c r="O482" s="7"/>
      <c r="P482" s="7"/>
      <c r="Q482" s="7"/>
      <c r="R482" s="185"/>
      <c r="S482" s="7"/>
      <c r="T482" s="7"/>
      <c r="U482" s="274"/>
      <c r="V482" s="274"/>
      <c r="W482" s="274"/>
      <c r="X482" s="294"/>
      <c r="Y482" s="140"/>
      <c r="Z482" s="140"/>
      <c r="AA482" s="62"/>
      <c r="AB482" s="62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</row>
    <row r="483" spans="1:69" customFormat="1" ht="18.600000000000001" thickBot="1">
      <c r="A483" s="291"/>
      <c r="B483" s="272"/>
      <c r="C483" s="272"/>
      <c r="D483" s="274"/>
      <c r="E483" s="5" t="s">
        <v>4</v>
      </c>
      <c r="F483" s="2" t="s">
        <v>37</v>
      </c>
      <c r="G483" s="2" t="s">
        <v>39</v>
      </c>
      <c r="H483" s="2">
        <v>1766</v>
      </c>
      <c r="I483" s="25">
        <v>11.65</v>
      </c>
      <c r="J483" s="2" t="s">
        <v>143</v>
      </c>
      <c r="K483" s="2" t="s">
        <v>42</v>
      </c>
      <c r="L483" s="276"/>
      <c r="M483" s="276"/>
      <c r="N483" s="274"/>
      <c r="O483" s="7"/>
      <c r="P483" s="7"/>
      <c r="Q483" s="7"/>
      <c r="R483" s="185"/>
      <c r="S483" s="7"/>
      <c r="T483" s="7"/>
      <c r="U483" s="274"/>
      <c r="V483" s="274"/>
      <c r="W483" s="274"/>
      <c r="X483" s="294"/>
      <c r="Y483" s="140"/>
      <c r="Z483" s="140"/>
      <c r="AA483" s="62"/>
      <c r="AB483" s="62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</row>
    <row r="484" spans="1:69" customFormat="1" ht="18.600000000000001" thickBot="1">
      <c r="A484" s="291"/>
      <c r="B484" s="272"/>
      <c r="C484" s="272"/>
      <c r="D484" s="274"/>
      <c r="E484" s="5" t="s">
        <v>4</v>
      </c>
      <c r="F484" s="2" t="s">
        <v>37</v>
      </c>
      <c r="G484" s="2" t="s">
        <v>39</v>
      </c>
      <c r="H484" s="2">
        <v>1768</v>
      </c>
      <c r="I484" s="25">
        <v>9.65</v>
      </c>
      <c r="J484" s="2" t="s">
        <v>143</v>
      </c>
      <c r="K484" s="2" t="s">
        <v>42</v>
      </c>
      <c r="L484" s="276"/>
      <c r="M484" s="276"/>
      <c r="N484" s="274"/>
      <c r="O484" s="7"/>
      <c r="P484" s="7"/>
      <c r="Q484" s="7"/>
      <c r="R484" s="185"/>
      <c r="S484" s="7"/>
      <c r="T484" s="7"/>
      <c r="U484" s="274"/>
      <c r="V484" s="274"/>
      <c r="W484" s="274"/>
      <c r="X484" s="294"/>
      <c r="Y484" s="140"/>
      <c r="Z484" s="140"/>
      <c r="AA484" s="62"/>
      <c r="AB484" s="62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</row>
    <row r="485" spans="1:69" customFormat="1" ht="18.600000000000001" thickBot="1">
      <c r="A485" s="291"/>
      <c r="B485" s="272"/>
      <c r="C485" s="272"/>
      <c r="D485" s="274"/>
      <c r="E485" s="244" t="s">
        <v>28</v>
      </c>
      <c r="F485" s="244" t="s">
        <v>37</v>
      </c>
      <c r="G485" s="244" t="s">
        <v>40</v>
      </c>
      <c r="H485" s="245" t="s">
        <v>204</v>
      </c>
      <c r="I485" s="260">
        <v>21.65</v>
      </c>
      <c r="J485" s="244" t="s">
        <v>173</v>
      </c>
      <c r="K485" s="244" t="s">
        <v>42</v>
      </c>
      <c r="L485" s="276"/>
      <c r="M485" s="276"/>
      <c r="N485" s="274"/>
      <c r="O485" s="7"/>
      <c r="P485" s="7"/>
      <c r="Q485" s="7"/>
      <c r="R485" s="185"/>
      <c r="S485" s="7"/>
      <c r="T485" s="7"/>
      <c r="U485" s="274"/>
      <c r="V485" s="274"/>
      <c r="W485" s="274"/>
      <c r="X485" s="294"/>
      <c r="Y485" s="140"/>
      <c r="Z485" s="140"/>
      <c r="AA485" s="62"/>
      <c r="AB485" s="62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</row>
    <row r="486" spans="1:69" customFormat="1" ht="18.600000000000001" thickBot="1">
      <c r="A486" s="291"/>
      <c r="B486" s="272"/>
      <c r="C486" s="272"/>
      <c r="D486" s="274"/>
      <c r="E486" s="244" t="s">
        <v>28</v>
      </c>
      <c r="F486" s="244" t="s">
        <v>37</v>
      </c>
      <c r="G486" s="244" t="s">
        <v>40</v>
      </c>
      <c r="H486" s="245" t="s">
        <v>205</v>
      </c>
      <c r="I486" s="260">
        <v>24.1</v>
      </c>
      <c r="J486" s="244" t="s">
        <v>206</v>
      </c>
      <c r="K486" s="244" t="s">
        <v>42</v>
      </c>
      <c r="L486" s="276"/>
      <c r="M486" s="276"/>
      <c r="N486" s="274"/>
      <c r="O486" s="7"/>
      <c r="P486" s="7"/>
      <c r="Q486" s="7"/>
      <c r="R486" s="185"/>
      <c r="S486" s="7"/>
      <c r="T486" s="7"/>
      <c r="U486" s="274"/>
      <c r="V486" s="274"/>
      <c r="W486" s="274"/>
      <c r="X486" s="294"/>
      <c r="Y486" s="140"/>
      <c r="Z486" s="140"/>
      <c r="AA486" s="62"/>
      <c r="AB486" s="62" t="s">
        <v>60</v>
      </c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</row>
    <row r="487" spans="1:69" customFormat="1" ht="18.600000000000001" thickBot="1">
      <c r="A487" s="291"/>
      <c r="B487" s="272"/>
      <c r="C487" s="272"/>
      <c r="D487" s="274"/>
      <c r="E487" s="240" t="s">
        <v>28</v>
      </c>
      <c r="F487" s="240" t="s">
        <v>37</v>
      </c>
      <c r="G487" s="240" t="s">
        <v>40</v>
      </c>
      <c r="H487" s="250" t="s">
        <v>207</v>
      </c>
      <c r="I487" s="258">
        <v>22.95</v>
      </c>
      <c r="J487" s="240" t="s">
        <v>208</v>
      </c>
      <c r="K487" s="240" t="s">
        <v>42</v>
      </c>
      <c r="L487" s="276"/>
      <c r="M487" s="276"/>
      <c r="N487" s="274"/>
      <c r="O487" s="7"/>
      <c r="P487" s="7"/>
      <c r="Q487" s="7"/>
      <c r="R487" s="185"/>
      <c r="S487" s="7"/>
      <c r="T487" s="7"/>
      <c r="U487" s="274"/>
      <c r="V487" s="274"/>
      <c r="W487" s="274"/>
      <c r="X487" s="294"/>
      <c r="Y487" s="140"/>
      <c r="Z487" s="140"/>
      <c r="AA487" s="62"/>
      <c r="AB487" s="62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</row>
    <row r="488" spans="1:69" customFormat="1" ht="18.600000000000001" thickBot="1">
      <c r="A488" s="291"/>
      <c r="B488" s="272"/>
      <c r="C488" s="272"/>
      <c r="D488" s="274"/>
      <c r="E488" s="2"/>
      <c r="F488" s="2"/>
      <c r="G488" s="2"/>
      <c r="H488" s="2"/>
      <c r="I488" s="27"/>
      <c r="J488" s="2"/>
      <c r="K488" s="2"/>
      <c r="L488" s="276"/>
      <c r="M488" s="276"/>
      <c r="N488" s="274"/>
      <c r="O488" s="7"/>
      <c r="P488" s="7"/>
      <c r="Q488" s="7"/>
      <c r="R488" s="185"/>
      <c r="S488" s="7"/>
      <c r="T488" s="7"/>
      <c r="U488" s="274"/>
      <c r="V488" s="274"/>
      <c r="W488" s="274"/>
      <c r="X488" s="294"/>
      <c r="Y488" s="140"/>
      <c r="Z488" s="140"/>
      <c r="AA488" s="62"/>
      <c r="AB488" s="62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</row>
    <row r="489" spans="1:69" customFormat="1" ht="18.600000000000001" thickBot="1">
      <c r="A489" s="291"/>
      <c r="B489" s="272"/>
      <c r="C489" s="273"/>
      <c r="D489" s="274"/>
      <c r="E489" s="1"/>
      <c r="F489" s="1"/>
      <c r="G489" s="1"/>
      <c r="H489" s="1"/>
      <c r="I489" s="26"/>
      <c r="J489" s="1"/>
      <c r="K489" s="1"/>
      <c r="L489" s="277"/>
      <c r="M489" s="277"/>
      <c r="N489" s="274"/>
      <c r="O489" s="9"/>
      <c r="P489" s="9"/>
      <c r="Q489" s="9"/>
      <c r="R489" s="184"/>
      <c r="S489" s="9"/>
      <c r="T489" s="9"/>
      <c r="U489" s="275"/>
      <c r="V489" s="274"/>
      <c r="W489" s="274"/>
      <c r="X489" s="294"/>
      <c r="Y489" s="141"/>
      <c r="Z489" s="141"/>
      <c r="AA489" s="62"/>
      <c r="AB489" s="62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</row>
    <row r="490" spans="1:69" customFormat="1" ht="18">
      <c r="A490" s="290">
        <v>17</v>
      </c>
      <c r="B490" s="271" t="s">
        <v>33</v>
      </c>
      <c r="C490" s="271" t="s">
        <v>31</v>
      </c>
      <c r="D490" s="271" t="s">
        <v>64</v>
      </c>
      <c r="E490" s="2" t="s">
        <v>3</v>
      </c>
      <c r="F490" s="2" t="s">
        <v>37</v>
      </c>
      <c r="G490" s="2" t="s">
        <v>39</v>
      </c>
      <c r="H490" s="2">
        <v>196</v>
      </c>
      <c r="I490" s="27">
        <v>1.7</v>
      </c>
      <c r="J490" s="2" t="s">
        <v>90</v>
      </c>
      <c r="K490" s="2" t="s">
        <v>42</v>
      </c>
      <c r="L490" s="278">
        <f>SUM(I490:I504)</f>
        <v>52.29</v>
      </c>
      <c r="M490" s="278">
        <f>L505+L490</f>
        <v>376.23999999999995</v>
      </c>
      <c r="N490" s="281">
        <f>N460+M490-V490</f>
        <v>841.74</v>
      </c>
      <c r="O490" s="8" t="s">
        <v>5</v>
      </c>
      <c r="P490" s="8" t="s">
        <v>43</v>
      </c>
      <c r="Q490" s="8">
        <v>2180</v>
      </c>
      <c r="R490" s="187">
        <v>33.799999999999997</v>
      </c>
      <c r="S490" s="8" t="s">
        <v>71</v>
      </c>
      <c r="T490" s="8" t="s">
        <v>42</v>
      </c>
      <c r="U490" s="283">
        <f>SUM(R490:R504)</f>
        <v>153.69999999999999</v>
      </c>
      <c r="V490" s="282">
        <f>U505+U490</f>
        <v>214.82</v>
      </c>
      <c r="W490" s="284">
        <v>6400</v>
      </c>
      <c r="X490" s="293">
        <f>(W490+W505)*18</f>
        <v>154800</v>
      </c>
      <c r="Y490" s="145"/>
      <c r="Z490" s="135"/>
      <c r="AA490" s="62"/>
      <c r="AB490" s="62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</row>
    <row r="491" spans="1:69" customFormat="1" ht="18">
      <c r="A491" s="291"/>
      <c r="B491" s="272"/>
      <c r="C491" s="272"/>
      <c r="D491" s="274"/>
      <c r="E491" s="5" t="s">
        <v>4</v>
      </c>
      <c r="F491" s="2" t="s">
        <v>37</v>
      </c>
      <c r="G491" s="2" t="s">
        <v>39</v>
      </c>
      <c r="H491" s="5">
        <v>1772</v>
      </c>
      <c r="I491" s="25">
        <v>4.6500000000000004</v>
      </c>
      <c r="J491" s="5" t="s">
        <v>74</v>
      </c>
      <c r="K491" s="5" t="s">
        <v>42</v>
      </c>
      <c r="L491" s="279"/>
      <c r="M491" s="276"/>
      <c r="N491" s="274"/>
      <c r="O491" s="7" t="s">
        <v>5</v>
      </c>
      <c r="P491" s="7" t="s">
        <v>43</v>
      </c>
      <c r="Q491" s="6">
        <v>2181</v>
      </c>
      <c r="R491" s="185">
        <v>31.35</v>
      </c>
      <c r="S491" s="7" t="s">
        <v>71</v>
      </c>
      <c r="T491" s="7" t="s">
        <v>42</v>
      </c>
      <c r="U491" s="274"/>
      <c r="V491" s="274"/>
      <c r="W491" s="274"/>
      <c r="X491" s="294"/>
      <c r="Y491" s="144"/>
      <c r="Z491" s="142"/>
      <c r="AA491" s="62"/>
      <c r="AB491" s="62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</row>
    <row r="492" spans="1:69" customFormat="1" ht="18">
      <c r="A492" s="291"/>
      <c r="B492" s="272"/>
      <c r="C492" s="272"/>
      <c r="D492" s="274"/>
      <c r="E492" s="2" t="s">
        <v>4</v>
      </c>
      <c r="F492" s="2" t="s">
        <v>37</v>
      </c>
      <c r="G492" s="2" t="s">
        <v>80</v>
      </c>
      <c r="H492" s="5">
        <v>1773</v>
      </c>
      <c r="I492" s="25">
        <v>10.6</v>
      </c>
      <c r="J492" s="5" t="s">
        <v>74</v>
      </c>
      <c r="K492" s="5" t="s">
        <v>42</v>
      </c>
      <c r="L492" s="279"/>
      <c r="M492" s="276"/>
      <c r="N492" s="274"/>
      <c r="O492" s="7" t="s">
        <v>5</v>
      </c>
      <c r="P492" s="7" t="s">
        <v>43</v>
      </c>
      <c r="Q492" s="6">
        <v>2182</v>
      </c>
      <c r="R492" s="185">
        <v>31.85</v>
      </c>
      <c r="S492" s="7" t="s">
        <v>71</v>
      </c>
      <c r="T492" s="7" t="s">
        <v>42</v>
      </c>
      <c r="U492" s="274"/>
      <c r="V492" s="274"/>
      <c r="W492" s="274"/>
      <c r="X492" s="294"/>
      <c r="Y492" s="144"/>
      <c r="Z492" s="140"/>
      <c r="AA492" s="149"/>
      <c r="AB492" s="149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</row>
    <row r="493" spans="1:69" customFormat="1" ht="18">
      <c r="A493" s="291"/>
      <c r="B493" s="272"/>
      <c r="C493" s="272"/>
      <c r="D493" s="274"/>
      <c r="E493" s="2" t="s">
        <v>4</v>
      </c>
      <c r="F493" s="2" t="s">
        <v>37</v>
      </c>
      <c r="G493" s="2" t="s">
        <v>39</v>
      </c>
      <c r="H493" s="5">
        <v>1771</v>
      </c>
      <c r="I493" s="25">
        <v>12.6</v>
      </c>
      <c r="J493" s="5" t="s">
        <v>74</v>
      </c>
      <c r="K493" s="5" t="s">
        <v>42</v>
      </c>
      <c r="L493" s="279"/>
      <c r="M493" s="276"/>
      <c r="N493" s="274"/>
      <c r="O493" s="7" t="s">
        <v>5</v>
      </c>
      <c r="P493" s="7" t="s">
        <v>43</v>
      </c>
      <c r="Q493" s="6">
        <v>2183</v>
      </c>
      <c r="R493" s="185">
        <v>27.8</v>
      </c>
      <c r="S493" s="7" t="s">
        <v>71</v>
      </c>
      <c r="T493" s="7" t="s">
        <v>42</v>
      </c>
      <c r="U493" s="274"/>
      <c r="V493" s="274"/>
      <c r="W493" s="274"/>
      <c r="X493" s="294"/>
      <c r="Y493" s="144"/>
      <c r="Z493" s="140"/>
      <c r="AA493" s="149"/>
      <c r="AB493" s="149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</row>
    <row r="494" spans="1:69" customFormat="1" ht="18">
      <c r="A494" s="291"/>
      <c r="B494" s="272"/>
      <c r="C494" s="272"/>
      <c r="D494" s="274"/>
      <c r="E494" s="5" t="s">
        <v>4</v>
      </c>
      <c r="F494" s="2" t="s">
        <v>37</v>
      </c>
      <c r="G494" s="2" t="s">
        <v>39</v>
      </c>
      <c r="H494" s="5">
        <v>1770</v>
      </c>
      <c r="I494" s="25">
        <v>12.1</v>
      </c>
      <c r="J494" s="5" t="s">
        <v>74</v>
      </c>
      <c r="K494" s="5" t="s">
        <v>42</v>
      </c>
      <c r="L494" s="279"/>
      <c r="M494" s="276"/>
      <c r="N494" s="274"/>
      <c r="O494" s="7" t="s">
        <v>5</v>
      </c>
      <c r="P494" s="7" t="s">
        <v>43</v>
      </c>
      <c r="Q494" s="6">
        <v>2184</v>
      </c>
      <c r="R494" s="185">
        <v>28.9</v>
      </c>
      <c r="S494" s="7" t="s">
        <v>71</v>
      </c>
      <c r="T494" s="7" t="s">
        <v>42</v>
      </c>
      <c r="U494" s="274"/>
      <c r="V494" s="274"/>
      <c r="W494" s="274"/>
      <c r="X494" s="294"/>
      <c r="Y494" s="144"/>
      <c r="Z494" s="140"/>
      <c r="AA494" s="149"/>
      <c r="AB494" s="149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</row>
    <row r="495" spans="1:69" customFormat="1" ht="18">
      <c r="A495" s="291"/>
      <c r="B495" s="272"/>
      <c r="C495" s="272"/>
      <c r="D495" s="274"/>
      <c r="E495" s="5" t="s">
        <v>4</v>
      </c>
      <c r="F495" s="5" t="s">
        <v>37</v>
      </c>
      <c r="G495" s="5" t="s">
        <v>39</v>
      </c>
      <c r="H495" s="5">
        <v>1769</v>
      </c>
      <c r="I495" s="25">
        <v>10.64</v>
      </c>
      <c r="J495" s="5" t="s">
        <v>74</v>
      </c>
      <c r="K495" s="5" t="s">
        <v>42</v>
      </c>
      <c r="L495" s="279"/>
      <c r="M495" s="276"/>
      <c r="N495" s="274"/>
      <c r="O495" s="7"/>
      <c r="P495" s="7"/>
      <c r="Q495" s="7"/>
      <c r="R495" s="185"/>
      <c r="S495" s="7"/>
      <c r="T495" s="7"/>
      <c r="U495" s="274"/>
      <c r="V495" s="274"/>
      <c r="W495" s="274"/>
      <c r="X495" s="294"/>
      <c r="Y495" s="144"/>
      <c r="Z495" s="140"/>
      <c r="AA495" s="149"/>
      <c r="AB495" s="149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</row>
    <row r="496" spans="1:69" customFormat="1" ht="18.600000000000001" thickBot="1">
      <c r="A496" s="291"/>
      <c r="B496" s="272"/>
      <c r="C496" s="272"/>
      <c r="D496" s="274"/>
      <c r="E496" s="5"/>
      <c r="F496" s="5"/>
      <c r="G496" s="5"/>
      <c r="H496" s="5"/>
      <c r="I496" s="27"/>
      <c r="J496" s="2"/>
      <c r="K496" s="2"/>
      <c r="L496" s="279"/>
      <c r="M496" s="276"/>
      <c r="N496" s="274"/>
      <c r="O496" s="7"/>
      <c r="P496" s="7"/>
      <c r="Q496" s="7"/>
      <c r="R496" s="185"/>
      <c r="S496" s="7"/>
      <c r="T496" s="7"/>
      <c r="U496" s="274"/>
      <c r="V496" s="274"/>
      <c r="W496" s="274"/>
      <c r="X496" s="294"/>
      <c r="Y496" s="144"/>
      <c r="Z496" s="140"/>
      <c r="AA496" s="149"/>
      <c r="AB496" s="149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</row>
    <row r="497" spans="1:69" customFormat="1" ht="18.600000000000001" thickBot="1">
      <c r="A497" s="291"/>
      <c r="B497" s="272"/>
      <c r="C497" s="272"/>
      <c r="D497" s="274"/>
      <c r="E497" s="2"/>
      <c r="F497" s="2"/>
      <c r="G497" s="2"/>
      <c r="H497" s="2"/>
      <c r="I497" s="27"/>
      <c r="J497" s="2"/>
      <c r="K497" s="2"/>
      <c r="L497" s="279"/>
      <c r="M497" s="276"/>
      <c r="N497" s="274"/>
      <c r="O497" s="7"/>
      <c r="P497" s="7"/>
      <c r="Q497" s="7"/>
      <c r="R497" s="185"/>
      <c r="S497" s="7"/>
      <c r="T497" s="7"/>
      <c r="U497" s="274"/>
      <c r="V497" s="274"/>
      <c r="W497" s="274"/>
      <c r="X497" s="294"/>
      <c r="Y497" s="140"/>
      <c r="Z497" s="140"/>
      <c r="AA497" s="62"/>
      <c r="AB497" s="62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</row>
    <row r="498" spans="1:69" customFormat="1" ht="18.600000000000001" thickBot="1">
      <c r="A498" s="291"/>
      <c r="B498" s="272"/>
      <c r="C498" s="272"/>
      <c r="D498" s="274"/>
      <c r="E498" s="2"/>
      <c r="F498" s="2"/>
      <c r="G498" s="2"/>
      <c r="H498" s="2"/>
      <c r="I498" s="27"/>
      <c r="J498" s="2"/>
      <c r="K498" s="2"/>
      <c r="L498" s="279"/>
      <c r="M498" s="276"/>
      <c r="N498" s="274"/>
      <c r="O498" s="7"/>
      <c r="P498" s="7"/>
      <c r="Q498" s="7"/>
      <c r="R498" s="178"/>
      <c r="S498" s="7"/>
      <c r="T498" s="6"/>
      <c r="U498" s="274"/>
      <c r="V498" s="274"/>
      <c r="W498" s="274"/>
      <c r="X498" s="294"/>
      <c r="Y498" s="140"/>
      <c r="Z498" s="140"/>
      <c r="AA498" s="62"/>
      <c r="AB498" s="62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</row>
    <row r="499" spans="1:69" customFormat="1" ht="18.600000000000001" thickBot="1">
      <c r="A499" s="291"/>
      <c r="B499" s="272"/>
      <c r="C499" s="272"/>
      <c r="D499" s="274"/>
      <c r="E499" s="2"/>
      <c r="F499" s="2"/>
      <c r="G499" s="2"/>
      <c r="H499" s="2"/>
      <c r="I499" s="27"/>
      <c r="J499" s="2"/>
      <c r="K499" s="2"/>
      <c r="L499" s="279"/>
      <c r="M499" s="276"/>
      <c r="N499" s="274"/>
      <c r="O499" s="7"/>
      <c r="P499" s="7"/>
      <c r="Q499" s="7"/>
      <c r="R499" s="178"/>
      <c r="S499" s="6"/>
      <c r="T499" s="6"/>
      <c r="U499" s="274"/>
      <c r="V499" s="274"/>
      <c r="W499" s="274"/>
      <c r="X499" s="294"/>
      <c r="Y499" s="140"/>
      <c r="Z499" s="140"/>
      <c r="AA499" s="62"/>
      <c r="AB499" s="62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</row>
    <row r="500" spans="1:69" customFormat="1" ht="18.600000000000001" thickBot="1">
      <c r="A500" s="291"/>
      <c r="B500" s="272"/>
      <c r="C500" s="272"/>
      <c r="D500" s="274"/>
      <c r="E500" s="2"/>
      <c r="F500" s="2"/>
      <c r="G500" s="2"/>
      <c r="H500" s="2"/>
      <c r="I500" s="27"/>
      <c r="J500" s="2"/>
      <c r="K500" s="2"/>
      <c r="L500" s="279"/>
      <c r="M500" s="276"/>
      <c r="N500" s="274"/>
      <c r="O500" s="7"/>
      <c r="P500" s="7"/>
      <c r="Q500" s="7"/>
      <c r="R500" s="178"/>
      <c r="S500" s="7"/>
      <c r="T500" s="7"/>
      <c r="U500" s="274"/>
      <c r="V500" s="274"/>
      <c r="W500" s="274"/>
      <c r="X500" s="294"/>
      <c r="Y500" s="140"/>
      <c r="Z500" s="140"/>
      <c r="AA500" s="62"/>
      <c r="AB500" s="62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</row>
    <row r="501" spans="1:69" customFormat="1" ht="18.600000000000001" thickBot="1">
      <c r="A501" s="291"/>
      <c r="B501" s="272"/>
      <c r="C501" s="272"/>
      <c r="D501" s="274"/>
      <c r="E501" s="2"/>
      <c r="F501" s="2"/>
      <c r="G501" s="2"/>
      <c r="H501" s="2"/>
      <c r="I501" s="25"/>
      <c r="J501" s="2"/>
      <c r="K501" s="2"/>
      <c r="L501" s="279"/>
      <c r="M501" s="276"/>
      <c r="N501" s="274"/>
      <c r="O501" s="7"/>
      <c r="P501" s="7"/>
      <c r="Q501" s="7"/>
      <c r="R501" s="178"/>
      <c r="S501" s="6"/>
      <c r="T501" s="6"/>
      <c r="U501" s="274"/>
      <c r="V501" s="274"/>
      <c r="W501" s="274"/>
      <c r="X501" s="294"/>
      <c r="Y501" s="140"/>
      <c r="Z501" s="140"/>
      <c r="AA501" s="62"/>
      <c r="AB501" s="62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</row>
    <row r="502" spans="1:69" customFormat="1" ht="18.600000000000001" thickBot="1">
      <c r="A502" s="291"/>
      <c r="B502" s="272"/>
      <c r="C502" s="272"/>
      <c r="D502" s="274"/>
      <c r="E502" s="5"/>
      <c r="F502" s="5"/>
      <c r="G502" s="5"/>
      <c r="H502" s="34"/>
      <c r="I502" s="29"/>
      <c r="J502" s="34"/>
      <c r="K502" s="5"/>
      <c r="L502" s="279"/>
      <c r="M502" s="276"/>
      <c r="N502" s="274"/>
      <c r="O502" s="7"/>
      <c r="P502" s="7"/>
      <c r="Q502" s="7"/>
      <c r="R502" s="178"/>
      <c r="S502" s="7"/>
      <c r="T502" s="7"/>
      <c r="U502" s="274"/>
      <c r="V502" s="274"/>
      <c r="W502" s="274"/>
      <c r="X502" s="294"/>
      <c r="Y502" s="140"/>
      <c r="Z502" s="140"/>
      <c r="AA502" s="62"/>
      <c r="AB502" s="62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</row>
    <row r="503" spans="1:69" customFormat="1" ht="18.600000000000001" thickBot="1">
      <c r="A503" s="291"/>
      <c r="B503" s="272"/>
      <c r="C503" s="272"/>
      <c r="D503" s="274"/>
      <c r="E503" s="5"/>
      <c r="F503" s="5"/>
      <c r="G503" s="5"/>
      <c r="H503" s="34"/>
      <c r="I503" s="116"/>
      <c r="J503" s="34"/>
      <c r="K503" s="5"/>
      <c r="L503" s="279"/>
      <c r="M503" s="276"/>
      <c r="N503" s="274"/>
      <c r="O503" s="7"/>
      <c r="P503" s="7"/>
      <c r="Q503" s="7"/>
      <c r="R503" s="178"/>
      <c r="S503" s="6"/>
      <c r="T503" s="6"/>
      <c r="U503" s="274"/>
      <c r="V503" s="274"/>
      <c r="W503" s="274"/>
      <c r="X503" s="294"/>
      <c r="Y503" s="140"/>
      <c r="Z503" s="140"/>
      <c r="AA503" s="62"/>
      <c r="AB503" s="62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</row>
    <row r="504" spans="1:69" customFormat="1" ht="18.600000000000001" thickBot="1">
      <c r="A504" s="291"/>
      <c r="B504" s="273"/>
      <c r="C504" s="273"/>
      <c r="D504" s="274"/>
      <c r="E504" s="5"/>
      <c r="F504" s="5"/>
      <c r="G504" s="5"/>
      <c r="H504" s="34"/>
      <c r="I504" s="116"/>
      <c r="J504" s="34"/>
      <c r="K504" s="5"/>
      <c r="L504" s="280"/>
      <c r="M504" s="276"/>
      <c r="N504" s="274"/>
      <c r="O504" s="9"/>
      <c r="P504" s="9"/>
      <c r="Q504" s="9"/>
      <c r="R504" s="184"/>
      <c r="S504" s="9"/>
      <c r="T504" s="9"/>
      <c r="U504" s="274"/>
      <c r="V504" s="274"/>
      <c r="W504" s="275"/>
      <c r="X504" s="294"/>
      <c r="Y504" s="141"/>
      <c r="Z504" s="141"/>
      <c r="AA504" s="62"/>
      <c r="AB504" s="62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</row>
    <row r="505" spans="1:69" customFormat="1" ht="18">
      <c r="A505" s="291"/>
      <c r="B505" s="271" t="s">
        <v>34</v>
      </c>
      <c r="C505" s="271" t="s">
        <v>29</v>
      </c>
      <c r="D505" s="271" t="s">
        <v>67</v>
      </c>
      <c r="E505" s="3" t="s">
        <v>1</v>
      </c>
      <c r="F505" s="3" t="s">
        <v>37</v>
      </c>
      <c r="G505" s="3" t="s">
        <v>39</v>
      </c>
      <c r="H505" s="68">
        <v>669</v>
      </c>
      <c r="I505" s="33">
        <v>1.1499999999999999</v>
      </c>
      <c r="J505" s="68" t="s">
        <v>209</v>
      </c>
      <c r="K505" s="68" t="s">
        <v>42</v>
      </c>
      <c r="L505" s="276">
        <f>SUM(I505:I519)</f>
        <v>323.94999999999993</v>
      </c>
      <c r="M505" s="276"/>
      <c r="N505" s="274"/>
      <c r="O505" s="7" t="s">
        <v>5</v>
      </c>
      <c r="P505" s="7" t="s">
        <v>43</v>
      </c>
      <c r="Q505" s="7">
        <v>2185</v>
      </c>
      <c r="R505" s="185">
        <v>29.42</v>
      </c>
      <c r="S505" s="6" t="s">
        <v>131</v>
      </c>
      <c r="T505" s="7" t="s">
        <v>42</v>
      </c>
      <c r="U505" s="282">
        <f>SUM(R505:R519)</f>
        <v>61.120000000000005</v>
      </c>
      <c r="V505" s="274"/>
      <c r="W505" s="285">
        <v>2200</v>
      </c>
      <c r="X505" s="294"/>
      <c r="Y505" s="146" t="s">
        <v>210</v>
      </c>
      <c r="Z505" s="135" t="s">
        <v>211</v>
      </c>
      <c r="AA505" s="62"/>
      <c r="AB505" s="62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</row>
    <row r="506" spans="1:69" customFormat="1" ht="18">
      <c r="A506" s="291"/>
      <c r="B506" s="272"/>
      <c r="C506" s="272"/>
      <c r="D506" s="274"/>
      <c r="E506" s="5" t="s">
        <v>0</v>
      </c>
      <c r="F506" s="5" t="s">
        <v>37</v>
      </c>
      <c r="G506" s="5" t="s">
        <v>39</v>
      </c>
      <c r="H506" s="5">
        <v>17303</v>
      </c>
      <c r="I506" s="25">
        <v>40.25</v>
      </c>
      <c r="J506" s="5">
        <v>6135</v>
      </c>
      <c r="K506" s="5" t="s">
        <v>41</v>
      </c>
      <c r="L506" s="276"/>
      <c r="M506" s="276"/>
      <c r="N506" s="274"/>
      <c r="O506" s="7" t="s">
        <v>5</v>
      </c>
      <c r="P506" s="7" t="s">
        <v>43</v>
      </c>
      <c r="Q506" s="7">
        <v>2186</v>
      </c>
      <c r="R506" s="185">
        <v>31.7</v>
      </c>
      <c r="S506" s="6" t="s">
        <v>131</v>
      </c>
      <c r="T506" s="7" t="s">
        <v>42</v>
      </c>
      <c r="U506" s="274"/>
      <c r="V506" s="274"/>
      <c r="W506" s="274"/>
      <c r="X506" s="294"/>
      <c r="Y506" s="146"/>
      <c r="Z506" s="142"/>
      <c r="AA506" s="62"/>
      <c r="AB506" s="62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</row>
    <row r="507" spans="1:69" customFormat="1" ht="18">
      <c r="A507" s="291"/>
      <c r="B507" s="272"/>
      <c r="C507" s="272"/>
      <c r="D507" s="274"/>
      <c r="E507" s="2" t="s">
        <v>28</v>
      </c>
      <c r="F507" s="2" t="s">
        <v>37</v>
      </c>
      <c r="G507" s="2" t="s">
        <v>40</v>
      </c>
      <c r="H507" s="244" t="s">
        <v>212</v>
      </c>
      <c r="I507" s="27">
        <v>28.15</v>
      </c>
      <c r="J507" s="2" t="s">
        <v>122</v>
      </c>
      <c r="K507" s="2" t="s">
        <v>42</v>
      </c>
      <c r="L507" s="276"/>
      <c r="M507" s="276"/>
      <c r="N507" s="274"/>
      <c r="O507" s="7"/>
      <c r="P507" s="7"/>
      <c r="Q507" s="7"/>
      <c r="R507" s="185"/>
      <c r="S507" s="6"/>
      <c r="T507" s="7"/>
      <c r="U507" s="274"/>
      <c r="V507" s="274"/>
      <c r="W507" s="274"/>
      <c r="X507" s="294"/>
      <c r="Y507" s="140"/>
      <c r="Z507" s="140"/>
      <c r="AA507" s="62"/>
      <c r="AB507" s="62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</row>
    <row r="508" spans="1:69" customFormat="1" ht="18">
      <c r="A508" s="291"/>
      <c r="B508" s="272"/>
      <c r="C508" s="272"/>
      <c r="D508" s="274"/>
      <c r="E508" s="5" t="s">
        <v>28</v>
      </c>
      <c r="F508" s="2" t="s">
        <v>37</v>
      </c>
      <c r="G508" s="2" t="s">
        <v>110</v>
      </c>
      <c r="H508" s="245" t="s">
        <v>213</v>
      </c>
      <c r="I508" s="25">
        <v>29.3</v>
      </c>
      <c r="J508" s="2" t="s">
        <v>126</v>
      </c>
      <c r="K508" s="2" t="s">
        <v>42</v>
      </c>
      <c r="L508" s="276"/>
      <c r="M508" s="276"/>
      <c r="N508" s="274"/>
      <c r="O508" s="7"/>
      <c r="P508" s="7"/>
      <c r="Q508" s="7"/>
      <c r="R508" s="185"/>
      <c r="S508" s="6"/>
      <c r="T508" s="7"/>
      <c r="U508" s="274"/>
      <c r="V508" s="274"/>
      <c r="W508" s="274"/>
      <c r="X508" s="294"/>
      <c r="Y508" s="140"/>
      <c r="Z508" s="140"/>
      <c r="AA508" s="62"/>
      <c r="AB508" s="62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</row>
    <row r="509" spans="1:69" customFormat="1" ht="18">
      <c r="A509" s="291"/>
      <c r="B509" s="272"/>
      <c r="C509" s="272"/>
      <c r="D509" s="274"/>
      <c r="E509" s="2" t="s">
        <v>28</v>
      </c>
      <c r="F509" s="2" t="s">
        <v>37</v>
      </c>
      <c r="G509" s="2" t="s">
        <v>40</v>
      </c>
      <c r="H509" s="244" t="s">
        <v>214</v>
      </c>
      <c r="I509" s="27">
        <v>28.8</v>
      </c>
      <c r="J509" s="2" t="s">
        <v>215</v>
      </c>
      <c r="K509" s="2" t="s">
        <v>42</v>
      </c>
      <c r="L509" s="276"/>
      <c r="M509" s="276"/>
      <c r="N509" s="274"/>
      <c r="O509" s="7"/>
      <c r="P509" s="7"/>
      <c r="Q509" s="7"/>
      <c r="R509" s="185"/>
      <c r="S509" s="6"/>
      <c r="T509" s="7"/>
      <c r="U509" s="274"/>
      <c r="V509" s="274"/>
      <c r="W509" s="274"/>
      <c r="X509" s="294"/>
      <c r="Y509" s="140"/>
      <c r="Z509" s="140"/>
      <c r="AA509" s="62"/>
      <c r="AB509" s="62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</row>
    <row r="510" spans="1:69" customFormat="1" ht="18">
      <c r="A510" s="291"/>
      <c r="B510" s="272"/>
      <c r="C510" s="272"/>
      <c r="D510" s="274"/>
      <c r="E510" s="2" t="s">
        <v>28</v>
      </c>
      <c r="F510" s="2" t="s">
        <v>37</v>
      </c>
      <c r="G510" s="2" t="s">
        <v>40</v>
      </c>
      <c r="H510" s="244" t="s">
        <v>216</v>
      </c>
      <c r="I510" s="27">
        <v>28.95</v>
      </c>
      <c r="J510" s="2" t="s">
        <v>147</v>
      </c>
      <c r="K510" s="2" t="s">
        <v>42</v>
      </c>
      <c r="L510" s="276"/>
      <c r="M510" s="276"/>
      <c r="N510" s="274"/>
      <c r="O510" s="7"/>
      <c r="P510" s="7"/>
      <c r="Q510" s="7"/>
      <c r="R510" s="185"/>
      <c r="S510" s="7"/>
      <c r="T510" s="7"/>
      <c r="U510" s="274"/>
      <c r="V510" s="274"/>
      <c r="W510" s="274"/>
      <c r="X510" s="294"/>
      <c r="Y510" s="140"/>
      <c r="Z510" s="140"/>
      <c r="AA510" s="62"/>
      <c r="AB510" s="62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</row>
    <row r="511" spans="1:69" customFormat="1" ht="18.600000000000001" thickBot="1">
      <c r="A511" s="291"/>
      <c r="B511" s="272"/>
      <c r="C511" s="272"/>
      <c r="D511" s="274"/>
      <c r="E511" s="2" t="s">
        <v>28</v>
      </c>
      <c r="F511" s="2" t="s">
        <v>37</v>
      </c>
      <c r="G511" s="2" t="s">
        <v>40</v>
      </c>
      <c r="H511" s="244" t="s">
        <v>217</v>
      </c>
      <c r="I511" s="27">
        <v>48</v>
      </c>
      <c r="J511" s="2" t="s">
        <v>165</v>
      </c>
      <c r="K511" s="2" t="s">
        <v>42</v>
      </c>
      <c r="L511" s="276"/>
      <c r="M511" s="276"/>
      <c r="N511" s="274"/>
      <c r="O511" s="6"/>
      <c r="P511" s="6"/>
      <c r="Q511" s="7"/>
      <c r="R511" s="178"/>
      <c r="S511" s="6"/>
      <c r="T511" s="6"/>
      <c r="U511" s="274"/>
      <c r="V511" s="274"/>
      <c r="W511" s="274"/>
      <c r="X511" s="294"/>
      <c r="Y511" s="140"/>
      <c r="Z511" s="140"/>
      <c r="AA511" s="62"/>
      <c r="AB511" s="62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</row>
    <row r="512" spans="1:69" customFormat="1" ht="18.600000000000001" thickBot="1">
      <c r="A512" s="291"/>
      <c r="B512" s="272"/>
      <c r="C512" s="272"/>
      <c r="D512" s="274"/>
      <c r="E512" s="2" t="s">
        <v>28</v>
      </c>
      <c r="F512" s="2" t="s">
        <v>37</v>
      </c>
      <c r="G512" s="2" t="s">
        <v>40</v>
      </c>
      <c r="H512" s="244" t="s">
        <v>218</v>
      </c>
      <c r="I512" s="27">
        <v>27.6</v>
      </c>
      <c r="J512" s="2" t="s">
        <v>194</v>
      </c>
      <c r="K512" s="2" t="s">
        <v>42</v>
      </c>
      <c r="L512" s="276"/>
      <c r="M512" s="276"/>
      <c r="N512" s="274"/>
      <c r="O512" s="6"/>
      <c r="P512" s="6"/>
      <c r="Q512" s="6"/>
      <c r="R512" s="178"/>
      <c r="S512" s="6"/>
      <c r="T512" s="6"/>
      <c r="U512" s="274"/>
      <c r="V512" s="274"/>
      <c r="W512" s="274"/>
      <c r="X512" s="294"/>
      <c r="Y512" s="140"/>
      <c r="Z512" s="140"/>
      <c r="AA512" s="62"/>
      <c r="AB512" s="62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</row>
    <row r="513" spans="1:69" customFormat="1" ht="18.600000000000001" thickBot="1">
      <c r="A513" s="291"/>
      <c r="B513" s="272"/>
      <c r="C513" s="272"/>
      <c r="D513" s="274"/>
      <c r="E513" s="2" t="s">
        <v>57</v>
      </c>
      <c r="F513" s="2" t="s">
        <v>37</v>
      </c>
      <c r="G513" s="2" t="s">
        <v>39</v>
      </c>
      <c r="H513" s="2">
        <v>941</v>
      </c>
      <c r="I513" s="27">
        <v>7.85</v>
      </c>
      <c r="J513" s="2" t="s">
        <v>75</v>
      </c>
      <c r="K513" s="2" t="s">
        <v>42</v>
      </c>
      <c r="L513" s="276"/>
      <c r="M513" s="276"/>
      <c r="N513" s="274"/>
      <c r="O513" s="47"/>
      <c r="P513" s="37"/>
      <c r="Q513" s="155"/>
      <c r="R513" s="183"/>
      <c r="S513" s="37"/>
      <c r="T513" s="37"/>
      <c r="U513" s="274"/>
      <c r="V513" s="274"/>
      <c r="W513" s="274"/>
      <c r="X513" s="294"/>
      <c r="Y513" s="140"/>
      <c r="Z513" s="140"/>
      <c r="AA513" s="62"/>
      <c r="AB513" s="62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</row>
    <row r="514" spans="1:69" customFormat="1" ht="18.600000000000001" thickBot="1">
      <c r="A514" s="291"/>
      <c r="B514" s="272"/>
      <c r="C514" s="272"/>
      <c r="D514" s="274"/>
      <c r="E514" s="2" t="s">
        <v>4</v>
      </c>
      <c r="F514" s="2" t="s">
        <v>37</v>
      </c>
      <c r="G514" s="2" t="s">
        <v>39</v>
      </c>
      <c r="H514" s="2">
        <v>1776</v>
      </c>
      <c r="I514" s="27">
        <v>11.55</v>
      </c>
      <c r="J514" s="2" t="s">
        <v>74</v>
      </c>
      <c r="K514" s="2" t="s">
        <v>42</v>
      </c>
      <c r="L514" s="276"/>
      <c r="M514" s="276"/>
      <c r="N514" s="274"/>
      <c r="O514" s="52"/>
      <c r="P514" s="52"/>
      <c r="Q514" s="155"/>
      <c r="R514" s="183"/>
      <c r="S514" s="52"/>
      <c r="T514" s="52"/>
      <c r="U514" s="274"/>
      <c r="V514" s="274"/>
      <c r="W514" s="274"/>
      <c r="X514" s="294"/>
      <c r="Y514" s="140"/>
      <c r="Z514" s="140"/>
      <c r="AA514" s="62"/>
      <c r="AB514" s="62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</row>
    <row r="515" spans="1:69" customFormat="1" ht="18.600000000000001" thickBot="1">
      <c r="A515" s="291"/>
      <c r="B515" s="272"/>
      <c r="C515" s="272"/>
      <c r="D515" s="274"/>
      <c r="E515" s="2" t="s">
        <v>4</v>
      </c>
      <c r="F515" s="2" t="s">
        <v>37</v>
      </c>
      <c r="G515" s="2" t="s">
        <v>39</v>
      </c>
      <c r="H515" s="2">
        <v>1775</v>
      </c>
      <c r="I515" s="27">
        <v>17.55</v>
      </c>
      <c r="J515" s="2" t="s">
        <v>74</v>
      </c>
      <c r="K515" s="2" t="s">
        <v>42</v>
      </c>
      <c r="L515" s="276"/>
      <c r="M515" s="276"/>
      <c r="N515" s="274"/>
      <c r="O515" s="52"/>
      <c r="P515" s="52"/>
      <c r="Q515" s="155"/>
      <c r="R515" s="183"/>
      <c r="S515" s="52"/>
      <c r="T515" s="52"/>
      <c r="U515" s="274"/>
      <c r="V515" s="274"/>
      <c r="W515" s="274"/>
      <c r="X515" s="294"/>
      <c r="Y515" s="140"/>
      <c r="Z515" s="140"/>
      <c r="AA515" s="62"/>
      <c r="AB515" s="62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</row>
    <row r="516" spans="1:69" customFormat="1" ht="18.600000000000001" thickBot="1">
      <c r="A516" s="291"/>
      <c r="B516" s="272"/>
      <c r="C516" s="272"/>
      <c r="D516" s="274"/>
      <c r="E516" s="2" t="s">
        <v>4</v>
      </c>
      <c r="F516" s="2" t="s">
        <v>37</v>
      </c>
      <c r="G516" s="2" t="s">
        <v>39</v>
      </c>
      <c r="H516" s="2">
        <v>1774</v>
      </c>
      <c r="I516" s="27">
        <v>14</v>
      </c>
      <c r="J516" s="2" t="s">
        <v>74</v>
      </c>
      <c r="K516" s="2" t="s">
        <v>42</v>
      </c>
      <c r="L516" s="276"/>
      <c r="M516" s="276"/>
      <c r="N516" s="274"/>
      <c r="O516" s="52"/>
      <c r="P516" s="52"/>
      <c r="Q516" s="155"/>
      <c r="R516" s="183"/>
      <c r="S516" s="52"/>
      <c r="T516" s="52"/>
      <c r="U516" s="274"/>
      <c r="V516" s="274"/>
      <c r="W516" s="274"/>
      <c r="X516" s="294"/>
      <c r="Y516" s="140"/>
      <c r="Z516" s="140"/>
      <c r="AA516" s="62"/>
      <c r="AB516" s="62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</row>
    <row r="517" spans="1:69" customFormat="1" ht="18.600000000000001" thickBot="1">
      <c r="A517" s="291"/>
      <c r="B517" s="272"/>
      <c r="C517" s="272"/>
      <c r="D517" s="274"/>
      <c r="E517" s="2" t="s">
        <v>4</v>
      </c>
      <c r="F517" s="2" t="s">
        <v>37</v>
      </c>
      <c r="G517" s="2" t="s">
        <v>39</v>
      </c>
      <c r="H517" s="2">
        <v>1778</v>
      </c>
      <c r="I517" s="27">
        <v>9.65</v>
      </c>
      <c r="J517" s="2" t="s">
        <v>74</v>
      </c>
      <c r="K517" s="2" t="s">
        <v>42</v>
      </c>
      <c r="L517" s="276"/>
      <c r="M517" s="276"/>
      <c r="N517" s="274"/>
      <c r="O517" s="47"/>
      <c r="P517" s="37"/>
      <c r="Q517" s="155"/>
      <c r="R517" s="183"/>
      <c r="S517" s="37"/>
      <c r="T517" s="37"/>
      <c r="U517" s="274"/>
      <c r="V517" s="274"/>
      <c r="W517" s="274"/>
      <c r="X517" s="294"/>
      <c r="Y517" s="140"/>
      <c r="Z517" s="140"/>
      <c r="AA517" s="62"/>
      <c r="AB517" s="62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</row>
    <row r="518" spans="1:69" customFormat="1" ht="18.600000000000001" thickBot="1">
      <c r="A518" s="291"/>
      <c r="B518" s="272"/>
      <c r="C518" s="272"/>
      <c r="D518" s="274"/>
      <c r="E518" s="5" t="s">
        <v>28</v>
      </c>
      <c r="F518" s="34" t="s">
        <v>37</v>
      </c>
      <c r="G518" s="34" t="s">
        <v>40</v>
      </c>
      <c r="H518" s="261" t="s">
        <v>219</v>
      </c>
      <c r="I518" s="29">
        <v>31.15</v>
      </c>
      <c r="J518" s="34" t="s">
        <v>103</v>
      </c>
      <c r="K518" s="34" t="s">
        <v>42</v>
      </c>
      <c r="L518" s="276"/>
      <c r="M518" s="276"/>
      <c r="N518" s="274"/>
      <c r="O518" s="47"/>
      <c r="P518" s="37"/>
      <c r="Q518" s="155"/>
      <c r="R518" s="183"/>
      <c r="S518" s="37"/>
      <c r="T518" s="37"/>
      <c r="U518" s="274"/>
      <c r="V518" s="274"/>
      <c r="W518" s="274"/>
      <c r="X518" s="294"/>
      <c r="Y518" s="140"/>
      <c r="Z518" s="140"/>
      <c r="AA518" s="62"/>
      <c r="AB518" s="62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</row>
    <row r="519" spans="1:69" customFormat="1" ht="18.600000000000001" thickBot="1">
      <c r="A519" s="291"/>
      <c r="B519" s="272"/>
      <c r="C519" s="273"/>
      <c r="D519" s="274"/>
      <c r="E519" s="1"/>
      <c r="F519" s="1"/>
      <c r="G519" s="1"/>
      <c r="H519" s="1"/>
      <c r="I519" s="26"/>
      <c r="J519" s="1"/>
      <c r="K519" s="1"/>
      <c r="L519" s="277"/>
      <c r="M519" s="277"/>
      <c r="N519" s="274"/>
      <c r="O519" s="9"/>
      <c r="P519" s="9"/>
      <c r="Q519" s="9"/>
      <c r="R519" s="184"/>
      <c r="S519" s="9"/>
      <c r="T519" s="9"/>
      <c r="U519" s="275"/>
      <c r="V519" s="274"/>
      <c r="W519" s="274"/>
      <c r="X519" s="294"/>
      <c r="Y519" s="141"/>
      <c r="Z519" s="141"/>
      <c r="AA519" s="62"/>
      <c r="AB519" s="62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</row>
    <row r="520" spans="1:69" customFormat="1" ht="18">
      <c r="A520" s="290">
        <v>18</v>
      </c>
      <c r="B520" s="271" t="s">
        <v>33</v>
      </c>
      <c r="C520" s="271" t="s">
        <v>30</v>
      </c>
      <c r="D520" s="271" t="s">
        <v>65</v>
      </c>
      <c r="E520" s="5" t="s">
        <v>57</v>
      </c>
      <c r="F520" s="2" t="s">
        <v>37</v>
      </c>
      <c r="G520" s="2" t="s">
        <v>40</v>
      </c>
      <c r="H520" s="130">
        <v>943</v>
      </c>
      <c r="I520" s="28">
        <v>5.45</v>
      </c>
      <c r="J520" s="3" t="s">
        <v>75</v>
      </c>
      <c r="K520" s="2" t="s">
        <v>42</v>
      </c>
      <c r="L520" s="278">
        <f>SUM(I520:I534)</f>
        <v>91.45</v>
      </c>
      <c r="M520" s="300">
        <f>L535+L520</f>
        <v>226.45</v>
      </c>
      <c r="N520" s="281">
        <f>N490+M520-V520</f>
        <v>767.18000000000006</v>
      </c>
      <c r="O520" s="7" t="s">
        <v>5</v>
      </c>
      <c r="P520" s="7" t="s">
        <v>43</v>
      </c>
      <c r="Q520" s="7">
        <v>2187</v>
      </c>
      <c r="R520" s="185">
        <v>27.7</v>
      </c>
      <c r="S520" s="6" t="s">
        <v>71</v>
      </c>
      <c r="T520" s="7" t="s">
        <v>42</v>
      </c>
      <c r="U520" s="282">
        <f>SUM(R520:R534)</f>
        <v>153.20000000000002</v>
      </c>
      <c r="V520" s="282">
        <f>U535+U520</f>
        <v>301.01</v>
      </c>
      <c r="W520" s="284">
        <v>6800</v>
      </c>
      <c r="X520" s="293">
        <f>(W520+W535)*18</f>
        <v>235800</v>
      </c>
      <c r="Y520" s="146" t="s">
        <v>220</v>
      </c>
      <c r="Z520" s="135" t="s">
        <v>221</v>
      </c>
      <c r="AA520" s="62"/>
      <c r="AB520" s="62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</row>
    <row r="521" spans="1:69" customFormat="1" ht="18">
      <c r="A521" s="291"/>
      <c r="B521" s="272"/>
      <c r="C521" s="272"/>
      <c r="D521" s="274"/>
      <c r="E521" s="5" t="s">
        <v>4</v>
      </c>
      <c r="F521" s="2" t="s">
        <v>37</v>
      </c>
      <c r="G521" s="2" t="s">
        <v>39</v>
      </c>
      <c r="H521" s="34">
        <v>1777</v>
      </c>
      <c r="I521" s="27">
        <v>14.85</v>
      </c>
      <c r="J521" s="2" t="s">
        <v>143</v>
      </c>
      <c r="K521" s="2" t="s">
        <v>42</v>
      </c>
      <c r="L521" s="279"/>
      <c r="M521" s="301"/>
      <c r="N521" s="274"/>
      <c r="O521" s="7" t="s">
        <v>5</v>
      </c>
      <c r="P521" s="7" t="s">
        <v>43</v>
      </c>
      <c r="Q521" s="7">
        <v>2188</v>
      </c>
      <c r="R521" s="185">
        <v>35</v>
      </c>
      <c r="S521" s="6" t="s">
        <v>71</v>
      </c>
      <c r="T521" s="7" t="s">
        <v>42</v>
      </c>
      <c r="U521" s="274"/>
      <c r="V521" s="274"/>
      <c r="W521" s="274"/>
      <c r="X521" s="294"/>
      <c r="Y521" s="140"/>
      <c r="Z521" s="140"/>
      <c r="AA521" s="62"/>
      <c r="AB521" s="62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</row>
    <row r="522" spans="1:69" customFormat="1" ht="18">
      <c r="A522" s="291"/>
      <c r="B522" s="272"/>
      <c r="C522" s="272"/>
      <c r="D522" s="274"/>
      <c r="E522" s="5" t="s">
        <v>4</v>
      </c>
      <c r="F522" s="2" t="s">
        <v>37</v>
      </c>
      <c r="G522" s="2" t="s">
        <v>39</v>
      </c>
      <c r="H522" s="34">
        <v>1779</v>
      </c>
      <c r="I522" s="27">
        <v>11.65</v>
      </c>
      <c r="J522" s="2" t="s">
        <v>143</v>
      </c>
      <c r="K522" s="2" t="s">
        <v>42</v>
      </c>
      <c r="L522" s="279"/>
      <c r="M522" s="301"/>
      <c r="N522" s="274"/>
      <c r="O522" s="7" t="s">
        <v>5</v>
      </c>
      <c r="P522" s="7" t="s">
        <v>43</v>
      </c>
      <c r="Q522" s="7">
        <v>2189</v>
      </c>
      <c r="R522" s="185">
        <v>32.35</v>
      </c>
      <c r="S522" s="6" t="s">
        <v>71</v>
      </c>
      <c r="T522" s="7" t="s">
        <v>42</v>
      </c>
      <c r="U522" s="274"/>
      <c r="V522" s="274"/>
      <c r="W522" s="274"/>
      <c r="X522" s="294"/>
      <c r="Y522" s="140"/>
      <c r="Z522" s="140"/>
      <c r="AA522" s="62"/>
      <c r="AB522" s="62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</row>
    <row r="523" spans="1:69" customFormat="1" ht="18">
      <c r="A523" s="291"/>
      <c r="B523" s="272"/>
      <c r="C523" s="272"/>
      <c r="D523" s="274"/>
      <c r="E523" s="5" t="s">
        <v>4</v>
      </c>
      <c r="F523" s="2" t="s">
        <v>37</v>
      </c>
      <c r="G523" s="2" t="s">
        <v>39</v>
      </c>
      <c r="H523" s="34">
        <v>1780</v>
      </c>
      <c r="I523" s="27">
        <v>10.25</v>
      </c>
      <c r="J523" s="2" t="s">
        <v>143</v>
      </c>
      <c r="K523" s="2" t="s">
        <v>42</v>
      </c>
      <c r="L523" s="279"/>
      <c r="M523" s="301"/>
      <c r="N523" s="274"/>
      <c r="O523" s="7" t="s">
        <v>5</v>
      </c>
      <c r="P523" s="7" t="s">
        <v>43</v>
      </c>
      <c r="Q523" s="7">
        <v>2190</v>
      </c>
      <c r="R523" s="185">
        <v>30.2</v>
      </c>
      <c r="S523" s="6" t="s">
        <v>71</v>
      </c>
      <c r="T523" s="7" t="s">
        <v>42</v>
      </c>
      <c r="U523" s="274"/>
      <c r="V523" s="274"/>
      <c r="W523" s="274"/>
      <c r="X523" s="294"/>
      <c r="Y523" s="140"/>
      <c r="Z523" s="140"/>
      <c r="AA523" s="62"/>
      <c r="AB523" s="62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</row>
    <row r="524" spans="1:69" customFormat="1" ht="18">
      <c r="A524" s="291"/>
      <c r="B524" s="272"/>
      <c r="C524" s="272"/>
      <c r="D524" s="274"/>
      <c r="E524" s="5" t="s">
        <v>4</v>
      </c>
      <c r="F524" s="2" t="s">
        <v>37</v>
      </c>
      <c r="G524" s="2" t="s">
        <v>39</v>
      </c>
      <c r="H524" s="34">
        <v>1781</v>
      </c>
      <c r="I524" s="27">
        <v>15.85</v>
      </c>
      <c r="J524" s="2" t="s">
        <v>143</v>
      </c>
      <c r="K524" s="2" t="s">
        <v>42</v>
      </c>
      <c r="L524" s="279"/>
      <c r="M524" s="301"/>
      <c r="N524" s="274"/>
      <c r="O524" s="7" t="s">
        <v>5</v>
      </c>
      <c r="P524" s="7" t="s">
        <v>43</v>
      </c>
      <c r="Q524" s="7">
        <v>2191</v>
      </c>
      <c r="R524" s="185">
        <v>27.95</v>
      </c>
      <c r="S524" s="6" t="s">
        <v>71</v>
      </c>
      <c r="T524" s="7" t="s">
        <v>42</v>
      </c>
      <c r="U524" s="274"/>
      <c r="V524" s="274"/>
      <c r="W524" s="274"/>
      <c r="X524" s="294"/>
      <c r="Y524" s="140"/>
      <c r="Z524" s="140"/>
      <c r="AA524" s="62"/>
      <c r="AB524" s="62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</row>
    <row r="525" spans="1:69" customFormat="1" ht="18">
      <c r="A525" s="291"/>
      <c r="B525" s="272"/>
      <c r="C525" s="272"/>
      <c r="D525" s="274"/>
      <c r="E525" s="2" t="s">
        <v>4</v>
      </c>
      <c r="F525" s="2" t="s">
        <v>37</v>
      </c>
      <c r="G525" s="2" t="s">
        <v>39</v>
      </c>
      <c r="H525" s="34">
        <v>1782</v>
      </c>
      <c r="I525" s="27">
        <v>16.899999999999999</v>
      </c>
      <c r="J525" s="2" t="s">
        <v>143</v>
      </c>
      <c r="K525" s="2" t="s">
        <v>42</v>
      </c>
      <c r="L525" s="279"/>
      <c r="M525" s="301"/>
      <c r="N525" s="274"/>
      <c r="O525" s="7"/>
      <c r="P525" s="7"/>
      <c r="Q525" s="7"/>
      <c r="R525" s="178"/>
      <c r="S525" s="7"/>
      <c r="T525" s="7"/>
      <c r="U525" s="274"/>
      <c r="V525" s="274"/>
      <c r="W525" s="274"/>
      <c r="X525" s="294"/>
      <c r="Y525" s="140"/>
      <c r="Z525" s="140"/>
      <c r="AA525" s="62"/>
      <c r="AB525" s="62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</row>
    <row r="526" spans="1:69" customFormat="1" ht="18.600000000000001" thickBot="1">
      <c r="A526" s="291"/>
      <c r="B526" s="272"/>
      <c r="C526" s="272"/>
      <c r="D526" s="274"/>
      <c r="E526" s="2" t="s">
        <v>4</v>
      </c>
      <c r="F526" s="2" t="s">
        <v>37</v>
      </c>
      <c r="G526" s="2" t="s">
        <v>39</v>
      </c>
      <c r="H526" s="34">
        <v>1783</v>
      </c>
      <c r="I526" s="27">
        <v>16.5</v>
      </c>
      <c r="J526" s="2" t="s">
        <v>143</v>
      </c>
      <c r="K526" s="2" t="s">
        <v>42</v>
      </c>
      <c r="L526" s="279"/>
      <c r="M526" s="301"/>
      <c r="N526" s="274"/>
      <c r="O526" s="7"/>
      <c r="P526" s="7"/>
      <c r="Q526" s="7"/>
      <c r="R526" s="183"/>
      <c r="S526" s="7"/>
      <c r="T526" s="7"/>
      <c r="U526" s="274"/>
      <c r="V526" s="274"/>
      <c r="W526" s="274"/>
      <c r="X526" s="294"/>
      <c r="Y526" s="140"/>
      <c r="Z526" s="140"/>
      <c r="AA526" s="62"/>
      <c r="AB526" s="62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</row>
    <row r="527" spans="1:69" customFormat="1" ht="18.600000000000001" thickBot="1">
      <c r="A527" s="291"/>
      <c r="B527" s="272"/>
      <c r="C527" s="272"/>
      <c r="D527" s="274"/>
      <c r="E527" s="2"/>
      <c r="F527" s="2"/>
      <c r="G527" s="2"/>
      <c r="H527" s="34"/>
      <c r="I527" s="27"/>
      <c r="J527" s="2"/>
      <c r="K527" s="2"/>
      <c r="L527" s="279"/>
      <c r="M527" s="301"/>
      <c r="N527" s="274"/>
      <c r="O527" s="7"/>
      <c r="P527" s="7"/>
      <c r="Q527" s="7"/>
      <c r="R527" s="183"/>
      <c r="S527" s="7"/>
      <c r="T527" s="7"/>
      <c r="U527" s="274"/>
      <c r="V527" s="274"/>
      <c r="W527" s="274"/>
      <c r="X527" s="294"/>
      <c r="Y527" s="140"/>
      <c r="Z527" s="140"/>
      <c r="AA527" s="62"/>
      <c r="AB527" s="62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</row>
    <row r="528" spans="1:69" customFormat="1" ht="18.600000000000001" thickBot="1">
      <c r="A528" s="291"/>
      <c r="B528" s="272"/>
      <c r="C528" s="272"/>
      <c r="D528" s="274"/>
      <c r="E528" s="2"/>
      <c r="F528" s="2"/>
      <c r="G528" s="2"/>
      <c r="H528" s="5"/>
      <c r="I528" s="27"/>
      <c r="J528" s="2"/>
      <c r="K528" s="2"/>
      <c r="L528" s="279"/>
      <c r="M528" s="301"/>
      <c r="N528" s="274"/>
      <c r="O528" s="76"/>
      <c r="P528" s="76"/>
      <c r="Q528" s="155"/>
      <c r="R528" s="183"/>
      <c r="S528" s="76"/>
      <c r="T528" s="76"/>
      <c r="U528" s="274"/>
      <c r="V528" s="274"/>
      <c r="W528" s="274"/>
      <c r="X528" s="294"/>
      <c r="Y528" s="140"/>
      <c r="Z528" s="140"/>
      <c r="AA528" s="62"/>
      <c r="AB528" s="62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</row>
    <row r="529" spans="1:69" customFormat="1" ht="18.600000000000001" thickBot="1">
      <c r="A529" s="291"/>
      <c r="B529" s="272"/>
      <c r="C529" s="272"/>
      <c r="D529" s="274"/>
      <c r="E529" s="2"/>
      <c r="F529" s="2"/>
      <c r="G529" s="2"/>
      <c r="H529" s="2"/>
      <c r="I529" s="27"/>
      <c r="J529" s="2"/>
      <c r="K529" s="2"/>
      <c r="L529" s="279"/>
      <c r="M529" s="301"/>
      <c r="N529" s="274"/>
      <c r="O529" s="76"/>
      <c r="P529" s="76"/>
      <c r="Q529" s="155"/>
      <c r="R529" s="183"/>
      <c r="S529" s="76"/>
      <c r="T529" s="76"/>
      <c r="U529" s="274"/>
      <c r="V529" s="274"/>
      <c r="W529" s="274"/>
      <c r="X529" s="294"/>
      <c r="Y529" s="140"/>
      <c r="Z529" s="140"/>
      <c r="AA529" s="62"/>
      <c r="AB529" s="62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</row>
    <row r="530" spans="1:69" customFormat="1" ht="18.600000000000001" thickBot="1">
      <c r="A530" s="291"/>
      <c r="B530" s="272"/>
      <c r="C530" s="272"/>
      <c r="D530" s="274"/>
      <c r="E530" s="5"/>
      <c r="F530" s="5"/>
      <c r="G530" s="5"/>
      <c r="H530" s="34"/>
      <c r="I530" s="116"/>
      <c r="J530" s="5"/>
      <c r="K530" s="5"/>
      <c r="L530" s="279"/>
      <c r="M530" s="301"/>
      <c r="N530" s="274"/>
      <c r="O530" s="126"/>
      <c r="P530" s="126"/>
      <c r="Q530" s="155"/>
      <c r="R530" s="183"/>
      <c r="S530" s="126"/>
      <c r="T530" s="126"/>
      <c r="U530" s="274"/>
      <c r="V530" s="274"/>
      <c r="W530" s="274"/>
      <c r="X530" s="294"/>
      <c r="Y530" s="140"/>
      <c r="Z530" s="140"/>
      <c r="AA530" s="62"/>
      <c r="AB530" s="62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</row>
    <row r="531" spans="1:69" customFormat="1" ht="18.600000000000001" thickBot="1">
      <c r="A531" s="291"/>
      <c r="B531" s="272"/>
      <c r="C531" s="272"/>
      <c r="D531" s="274"/>
      <c r="E531" s="5"/>
      <c r="F531" s="5"/>
      <c r="G531" s="5"/>
      <c r="H531" s="34"/>
      <c r="I531" s="116"/>
      <c r="J531" s="5"/>
      <c r="K531" s="34"/>
      <c r="L531" s="279"/>
      <c r="M531" s="301"/>
      <c r="N531" s="274"/>
      <c r="O531" s="126"/>
      <c r="P531" s="126"/>
      <c r="Q531" s="155"/>
      <c r="R531" s="183"/>
      <c r="S531" s="126"/>
      <c r="T531" s="126"/>
      <c r="U531" s="274"/>
      <c r="V531" s="274"/>
      <c r="W531" s="274"/>
      <c r="X531" s="294"/>
      <c r="Y531" s="140"/>
      <c r="Z531" s="140"/>
      <c r="AA531" s="62"/>
      <c r="AB531" s="62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</row>
    <row r="532" spans="1:69" customFormat="1" ht="18.600000000000001" thickBot="1">
      <c r="A532" s="291"/>
      <c r="B532" s="272"/>
      <c r="C532" s="272"/>
      <c r="D532" s="274"/>
      <c r="E532" s="34"/>
      <c r="F532" s="5"/>
      <c r="G532" s="34"/>
      <c r="H532" s="34"/>
      <c r="I532" s="116"/>
      <c r="J532" s="34"/>
      <c r="K532" s="34"/>
      <c r="L532" s="279"/>
      <c r="M532" s="301"/>
      <c r="N532" s="274"/>
      <c r="O532" s="126"/>
      <c r="P532" s="126"/>
      <c r="Q532" s="155"/>
      <c r="R532" s="183"/>
      <c r="S532" s="126"/>
      <c r="T532" s="126"/>
      <c r="U532" s="274"/>
      <c r="V532" s="274"/>
      <c r="W532" s="274"/>
      <c r="X532" s="294"/>
      <c r="Y532" s="140"/>
      <c r="Z532" s="140"/>
      <c r="AA532" s="62"/>
      <c r="AB532" s="62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</row>
    <row r="533" spans="1:69" customFormat="1" ht="18.600000000000001" thickBot="1">
      <c r="A533" s="291"/>
      <c r="B533" s="272"/>
      <c r="C533" s="272"/>
      <c r="D533" s="274"/>
      <c r="E533" s="34"/>
      <c r="F533" s="5"/>
      <c r="G533" s="34"/>
      <c r="H533" s="34"/>
      <c r="I533" s="29"/>
      <c r="J533" s="34"/>
      <c r="K533" s="34"/>
      <c r="L533" s="279"/>
      <c r="M533" s="301"/>
      <c r="N533" s="274"/>
      <c r="O533" s="76"/>
      <c r="P533" s="76"/>
      <c r="Q533" s="155"/>
      <c r="R533" s="183"/>
      <c r="S533" s="76"/>
      <c r="T533" s="76"/>
      <c r="U533" s="274"/>
      <c r="V533" s="274"/>
      <c r="W533" s="274"/>
      <c r="X533" s="294"/>
      <c r="Y533" s="140"/>
      <c r="Z533" s="140"/>
      <c r="AA533" s="62"/>
      <c r="AB533" s="62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</row>
    <row r="534" spans="1:69" customFormat="1" ht="18.600000000000001" thickBot="1">
      <c r="A534" s="291"/>
      <c r="B534" s="273"/>
      <c r="C534" s="273"/>
      <c r="D534" s="274"/>
      <c r="E534" s="1"/>
      <c r="F534" s="1"/>
      <c r="G534" s="1"/>
      <c r="H534" s="1"/>
      <c r="I534" s="26"/>
      <c r="J534" s="1"/>
      <c r="K534" s="1"/>
      <c r="L534" s="280"/>
      <c r="M534" s="301"/>
      <c r="N534" s="274"/>
      <c r="O534" s="9"/>
      <c r="P534" s="9"/>
      <c r="Q534" s="9"/>
      <c r="R534" s="184"/>
      <c r="S534" s="9"/>
      <c r="T534" s="9"/>
      <c r="U534" s="275"/>
      <c r="V534" s="274"/>
      <c r="W534" s="275"/>
      <c r="X534" s="294"/>
      <c r="Y534" s="141"/>
      <c r="Z534" s="141"/>
      <c r="AA534" s="62"/>
      <c r="AB534" s="62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</row>
    <row r="535" spans="1:69" customFormat="1" ht="18">
      <c r="A535" s="291"/>
      <c r="B535" s="271" t="s">
        <v>34</v>
      </c>
      <c r="C535" s="271" t="s">
        <v>32</v>
      </c>
      <c r="D535" s="271" t="s">
        <v>69</v>
      </c>
      <c r="E535" s="2" t="s">
        <v>28</v>
      </c>
      <c r="F535" s="2" t="s">
        <v>37</v>
      </c>
      <c r="G535" s="2" t="s">
        <v>40</v>
      </c>
      <c r="H535" s="2" t="s">
        <v>222</v>
      </c>
      <c r="I535" s="27">
        <v>21.75</v>
      </c>
      <c r="J535" s="2" t="s">
        <v>223</v>
      </c>
      <c r="K535" s="2" t="s">
        <v>42</v>
      </c>
      <c r="L535" s="276">
        <f>SUM(I535:I549)</f>
        <v>135</v>
      </c>
      <c r="M535" s="301"/>
      <c r="N535" s="274"/>
      <c r="O535" s="7" t="s">
        <v>5</v>
      </c>
      <c r="P535" s="7" t="s">
        <v>43</v>
      </c>
      <c r="Q535" s="7">
        <v>2192</v>
      </c>
      <c r="R535" s="185">
        <v>28.58</v>
      </c>
      <c r="S535" s="6" t="s">
        <v>131</v>
      </c>
      <c r="T535" s="7" t="s">
        <v>42</v>
      </c>
      <c r="U535" s="283">
        <f>SUM(R535:R549)</f>
        <v>147.81</v>
      </c>
      <c r="V535" s="274"/>
      <c r="W535" s="285">
        <v>6300</v>
      </c>
      <c r="X535" s="294"/>
      <c r="Y535" s="145" t="s">
        <v>225</v>
      </c>
      <c r="Z535" s="140" t="s">
        <v>221</v>
      </c>
      <c r="AA535" s="62"/>
      <c r="AB535" s="62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</row>
    <row r="536" spans="1:69" customFormat="1" ht="18">
      <c r="A536" s="291"/>
      <c r="B536" s="272"/>
      <c r="C536" s="272"/>
      <c r="D536" s="274"/>
      <c r="E536" s="2" t="s">
        <v>57</v>
      </c>
      <c r="F536" s="2" t="s">
        <v>37</v>
      </c>
      <c r="G536" s="2" t="s">
        <v>39</v>
      </c>
      <c r="H536" s="2">
        <v>945</v>
      </c>
      <c r="I536" s="27">
        <v>3.9</v>
      </c>
      <c r="J536" s="2" t="s">
        <v>90</v>
      </c>
      <c r="K536" s="2" t="s">
        <v>42</v>
      </c>
      <c r="L536" s="276"/>
      <c r="M536" s="301"/>
      <c r="N536" s="274"/>
      <c r="O536" s="7" t="s">
        <v>5</v>
      </c>
      <c r="P536" s="7" t="s">
        <v>43</v>
      </c>
      <c r="Q536" s="7">
        <v>2193</v>
      </c>
      <c r="R536" s="185">
        <v>29.86</v>
      </c>
      <c r="S536" s="6" t="s">
        <v>131</v>
      </c>
      <c r="T536" s="7" t="s">
        <v>42</v>
      </c>
      <c r="U536" s="274"/>
      <c r="V536" s="274"/>
      <c r="W536" s="274"/>
      <c r="X536" s="294"/>
      <c r="Y536" s="144"/>
      <c r="Z536" s="140"/>
      <c r="AA536" s="62"/>
      <c r="AB536" s="62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</row>
    <row r="537" spans="1:69" customFormat="1" ht="18">
      <c r="A537" s="291"/>
      <c r="B537" s="272"/>
      <c r="C537" s="272"/>
      <c r="D537" s="274"/>
      <c r="E537" s="2" t="s">
        <v>3</v>
      </c>
      <c r="F537" s="2" t="s">
        <v>37</v>
      </c>
      <c r="G537" s="2" t="s">
        <v>39</v>
      </c>
      <c r="H537" s="2">
        <v>196</v>
      </c>
      <c r="I537" s="25">
        <v>3.9</v>
      </c>
      <c r="J537" s="5" t="s">
        <v>90</v>
      </c>
      <c r="K537" s="5" t="s">
        <v>42</v>
      </c>
      <c r="L537" s="276"/>
      <c r="M537" s="301"/>
      <c r="N537" s="274"/>
      <c r="O537" s="7" t="s">
        <v>5</v>
      </c>
      <c r="P537" s="7" t="s">
        <v>43</v>
      </c>
      <c r="Q537" s="7">
        <v>2194</v>
      </c>
      <c r="R537" s="185">
        <v>27.56</v>
      </c>
      <c r="S537" s="6" t="s">
        <v>131</v>
      </c>
      <c r="T537" s="7" t="s">
        <v>42</v>
      </c>
      <c r="U537" s="274"/>
      <c r="V537" s="274"/>
      <c r="W537" s="274"/>
      <c r="X537" s="294"/>
      <c r="Y537" s="140"/>
      <c r="Z537" s="140"/>
      <c r="AA537" s="62"/>
      <c r="AB537" s="62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</row>
    <row r="538" spans="1:69" customFormat="1" ht="18">
      <c r="A538" s="291"/>
      <c r="B538" s="272"/>
      <c r="C538" s="272"/>
      <c r="D538" s="274"/>
      <c r="E538" s="5" t="s">
        <v>28</v>
      </c>
      <c r="F538" s="2" t="s">
        <v>37</v>
      </c>
      <c r="G538" s="2" t="s">
        <v>40</v>
      </c>
      <c r="H538" s="2" t="s">
        <v>224</v>
      </c>
      <c r="I538" s="27">
        <v>38.25</v>
      </c>
      <c r="J538" s="2" t="s">
        <v>186</v>
      </c>
      <c r="K538" s="2" t="s">
        <v>42</v>
      </c>
      <c r="L538" s="276"/>
      <c r="M538" s="301"/>
      <c r="N538" s="274"/>
      <c r="O538" s="7" t="s">
        <v>5</v>
      </c>
      <c r="P538" s="7" t="s">
        <v>43</v>
      </c>
      <c r="Q538" s="7">
        <v>2195</v>
      </c>
      <c r="R538" s="185">
        <v>30.46</v>
      </c>
      <c r="S538" s="6" t="s">
        <v>131</v>
      </c>
      <c r="T538" s="7" t="s">
        <v>42</v>
      </c>
      <c r="U538" s="274"/>
      <c r="V538" s="274"/>
      <c r="W538" s="274"/>
      <c r="X538" s="294"/>
      <c r="Y538" s="140"/>
      <c r="Z538" s="140"/>
      <c r="AA538" s="62"/>
      <c r="AB538" s="62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</row>
    <row r="539" spans="1:69" customFormat="1" ht="18">
      <c r="A539" s="291"/>
      <c r="B539" s="272"/>
      <c r="C539" s="272"/>
      <c r="D539" s="274"/>
      <c r="E539" s="5" t="s">
        <v>58</v>
      </c>
      <c r="F539" s="2" t="s">
        <v>37</v>
      </c>
      <c r="G539" s="2" t="s">
        <v>39</v>
      </c>
      <c r="H539" s="34">
        <v>87</v>
      </c>
      <c r="I539" s="27">
        <v>5.15</v>
      </c>
      <c r="J539" s="2" t="s">
        <v>201</v>
      </c>
      <c r="K539" s="2" t="s">
        <v>42</v>
      </c>
      <c r="L539" s="276"/>
      <c r="M539" s="301"/>
      <c r="N539" s="274"/>
      <c r="O539" s="7" t="s">
        <v>5</v>
      </c>
      <c r="P539" s="7" t="s">
        <v>43</v>
      </c>
      <c r="Q539" s="7">
        <v>2196</v>
      </c>
      <c r="R539" s="185">
        <v>31.35</v>
      </c>
      <c r="S539" s="6" t="s">
        <v>71</v>
      </c>
      <c r="T539" s="7" t="s">
        <v>42</v>
      </c>
      <c r="U539" s="274"/>
      <c r="V539" s="274"/>
      <c r="W539" s="274"/>
      <c r="X539" s="294"/>
      <c r="Y539" s="140"/>
      <c r="Z539" s="140"/>
      <c r="AA539" s="62"/>
      <c r="AB539" s="62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</row>
    <row r="540" spans="1:69" customFormat="1" ht="18">
      <c r="A540" s="291"/>
      <c r="B540" s="272"/>
      <c r="C540" s="272"/>
      <c r="D540" s="274"/>
      <c r="E540" s="5" t="s">
        <v>4</v>
      </c>
      <c r="F540" s="2" t="s">
        <v>37</v>
      </c>
      <c r="G540" s="2" t="s">
        <v>39</v>
      </c>
      <c r="H540" s="34">
        <v>1784</v>
      </c>
      <c r="I540" s="27">
        <v>15.25</v>
      </c>
      <c r="J540" s="2" t="s">
        <v>74</v>
      </c>
      <c r="K540" s="2" t="s">
        <v>42</v>
      </c>
      <c r="L540" s="276"/>
      <c r="M540" s="301"/>
      <c r="N540" s="274"/>
      <c r="O540" s="7"/>
      <c r="P540" s="7"/>
      <c r="Q540" s="7"/>
      <c r="R540" s="185"/>
      <c r="S540" s="6"/>
      <c r="T540" s="7"/>
      <c r="U540" s="274"/>
      <c r="V540" s="274"/>
      <c r="W540" s="274"/>
      <c r="X540" s="294"/>
      <c r="Y540" s="140"/>
      <c r="Z540" s="140"/>
      <c r="AA540" s="62"/>
      <c r="AB540" s="62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</row>
    <row r="541" spans="1:69" customFormat="1" ht="18.600000000000001" thickBot="1">
      <c r="A541" s="291"/>
      <c r="B541" s="272"/>
      <c r="C541" s="272"/>
      <c r="D541" s="274"/>
      <c r="E541" s="5" t="s">
        <v>4</v>
      </c>
      <c r="F541" s="2" t="s">
        <v>37</v>
      </c>
      <c r="G541" s="2" t="s">
        <v>39</v>
      </c>
      <c r="H541" s="34">
        <v>1785</v>
      </c>
      <c r="I541" s="27">
        <v>15</v>
      </c>
      <c r="J541" s="2" t="s">
        <v>74</v>
      </c>
      <c r="K541" s="2" t="s">
        <v>42</v>
      </c>
      <c r="L541" s="276"/>
      <c r="M541" s="301"/>
      <c r="N541" s="274"/>
      <c r="O541" s="6"/>
      <c r="P541" s="6"/>
      <c r="Q541" s="7"/>
      <c r="R541" s="178"/>
      <c r="S541" s="6"/>
      <c r="T541" s="6"/>
      <c r="U541" s="274"/>
      <c r="V541" s="274"/>
      <c r="W541" s="274"/>
      <c r="X541" s="294"/>
      <c r="Y541" s="140"/>
      <c r="Z541" s="140"/>
      <c r="AA541" s="62"/>
      <c r="AB541" s="62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</row>
    <row r="542" spans="1:69" customFormat="1" ht="18.600000000000001" thickBot="1">
      <c r="A542" s="291"/>
      <c r="B542" s="272"/>
      <c r="C542" s="272"/>
      <c r="D542" s="274"/>
      <c r="E542" s="2" t="s">
        <v>4</v>
      </c>
      <c r="F542" s="2" t="s">
        <v>37</v>
      </c>
      <c r="G542" s="2" t="s">
        <v>39</v>
      </c>
      <c r="H542" s="34">
        <v>1786</v>
      </c>
      <c r="I542" s="27">
        <v>13.3</v>
      </c>
      <c r="J542" s="2" t="s">
        <v>74</v>
      </c>
      <c r="K542" s="2" t="s">
        <v>42</v>
      </c>
      <c r="L542" s="276"/>
      <c r="M542" s="301"/>
      <c r="N542" s="274"/>
      <c r="O542" s="6"/>
      <c r="P542" s="6"/>
      <c r="Q542" s="7"/>
      <c r="R542" s="178"/>
      <c r="S542" s="6"/>
      <c r="T542" s="6"/>
      <c r="U542" s="274"/>
      <c r="V542" s="274"/>
      <c r="W542" s="274"/>
      <c r="X542" s="294"/>
      <c r="Y542" s="140"/>
      <c r="Z542" s="140"/>
      <c r="AA542" s="62"/>
      <c r="AB542" s="62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</row>
    <row r="543" spans="1:69" customFormat="1" ht="18.600000000000001" thickBot="1">
      <c r="A543" s="291"/>
      <c r="B543" s="272"/>
      <c r="C543" s="272"/>
      <c r="D543" s="274"/>
      <c r="E543" s="2" t="s">
        <v>4</v>
      </c>
      <c r="F543" s="2" t="s">
        <v>37</v>
      </c>
      <c r="G543" s="2" t="s">
        <v>39</v>
      </c>
      <c r="H543" s="34">
        <v>1788</v>
      </c>
      <c r="I543" s="27">
        <v>10.35</v>
      </c>
      <c r="J543" s="2" t="s">
        <v>74</v>
      </c>
      <c r="K543" s="2" t="s">
        <v>42</v>
      </c>
      <c r="L543" s="276"/>
      <c r="M543" s="301"/>
      <c r="N543" s="274"/>
      <c r="O543" s="53"/>
      <c r="P543" s="53"/>
      <c r="Q543" s="155"/>
      <c r="R543" s="183"/>
      <c r="S543" s="53"/>
      <c r="T543" s="53"/>
      <c r="U543" s="274"/>
      <c r="V543" s="274"/>
      <c r="W543" s="274"/>
      <c r="X543" s="294"/>
      <c r="Y543" s="140"/>
      <c r="Z543" s="140"/>
      <c r="AA543" s="62"/>
      <c r="AB543" s="62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</row>
    <row r="544" spans="1:69" customFormat="1" ht="18.600000000000001" thickBot="1">
      <c r="A544" s="291"/>
      <c r="B544" s="272"/>
      <c r="C544" s="272"/>
      <c r="D544" s="274"/>
      <c r="E544" s="2" t="s">
        <v>4</v>
      </c>
      <c r="F544" s="2" t="s">
        <v>37</v>
      </c>
      <c r="G544" s="2" t="s">
        <v>39</v>
      </c>
      <c r="H544" s="34">
        <v>1789</v>
      </c>
      <c r="I544" s="27">
        <v>8.15</v>
      </c>
      <c r="J544" s="2" t="s">
        <v>74</v>
      </c>
      <c r="K544" s="2" t="s">
        <v>42</v>
      </c>
      <c r="L544" s="276"/>
      <c r="M544" s="301"/>
      <c r="N544" s="274"/>
      <c r="O544" s="53"/>
      <c r="P544" s="53"/>
      <c r="Q544" s="155"/>
      <c r="R544" s="183"/>
      <c r="S544" s="53"/>
      <c r="T544" s="53"/>
      <c r="U544" s="274"/>
      <c r="V544" s="274"/>
      <c r="W544" s="274"/>
      <c r="X544" s="294"/>
      <c r="Y544" s="140"/>
      <c r="Z544" s="140"/>
      <c r="AA544" s="62"/>
      <c r="AB544" s="62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</row>
    <row r="545" spans="1:69" customFormat="1" ht="18.600000000000001" thickBot="1">
      <c r="A545" s="291"/>
      <c r="B545" s="272"/>
      <c r="C545" s="272"/>
      <c r="D545" s="274"/>
      <c r="E545" s="2"/>
      <c r="F545" s="2"/>
      <c r="G545" s="2"/>
      <c r="H545" s="34"/>
      <c r="I545" s="27"/>
      <c r="J545" s="2"/>
      <c r="K545" s="2"/>
      <c r="L545" s="276"/>
      <c r="M545" s="301"/>
      <c r="N545" s="274"/>
      <c r="O545" s="53"/>
      <c r="P545" s="53"/>
      <c r="Q545" s="155"/>
      <c r="R545" s="183"/>
      <c r="S545" s="53"/>
      <c r="T545" s="53"/>
      <c r="U545" s="274"/>
      <c r="V545" s="274"/>
      <c r="W545" s="274"/>
      <c r="X545" s="294"/>
      <c r="Y545" s="140"/>
      <c r="Z545" s="140"/>
      <c r="AA545" s="62"/>
      <c r="AB545" s="62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</row>
    <row r="546" spans="1:69" customFormat="1" ht="18.600000000000001" thickBot="1">
      <c r="A546" s="291"/>
      <c r="B546" s="272"/>
      <c r="C546" s="272"/>
      <c r="D546" s="274"/>
      <c r="E546" s="2"/>
      <c r="F546" s="2"/>
      <c r="G546" s="2"/>
      <c r="H546" s="34"/>
      <c r="I546" s="27"/>
      <c r="J546" s="2"/>
      <c r="K546" s="2"/>
      <c r="L546" s="276"/>
      <c r="M546" s="301"/>
      <c r="N546" s="274"/>
      <c r="O546" s="53"/>
      <c r="P546" s="53"/>
      <c r="Q546" s="155"/>
      <c r="R546" s="183"/>
      <c r="S546" s="53"/>
      <c r="T546" s="53"/>
      <c r="U546" s="274"/>
      <c r="V546" s="274"/>
      <c r="W546" s="274"/>
      <c r="X546" s="294"/>
      <c r="Y546" s="140"/>
      <c r="Z546" s="140"/>
      <c r="AA546" s="62"/>
      <c r="AB546" s="62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</row>
    <row r="547" spans="1:69" customFormat="1" ht="18.600000000000001" thickBot="1">
      <c r="A547" s="291"/>
      <c r="B547" s="272"/>
      <c r="C547" s="272"/>
      <c r="D547" s="274"/>
      <c r="E547" s="5"/>
      <c r="F547" s="5"/>
      <c r="G547" s="5"/>
      <c r="H547" s="34"/>
      <c r="I547" s="116"/>
      <c r="J547" s="5"/>
      <c r="K547" s="5"/>
      <c r="L547" s="276"/>
      <c r="M547" s="301"/>
      <c r="N547" s="274"/>
      <c r="O547" s="53"/>
      <c r="P547" s="53"/>
      <c r="Q547" s="155"/>
      <c r="R547" s="183"/>
      <c r="S547" s="53"/>
      <c r="T547" s="53"/>
      <c r="U547" s="274"/>
      <c r="V547" s="274"/>
      <c r="W547" s="274"/>
      <c r="X547" s="294"/>
      <c r="Y547" s="140"/>
      <c r="Z547" s="140"/>
      <c r="AA547" s="62"/>
      <c r="AB547" s="62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</row>
    <row r="548" spans="1:69" customFormat="1" ht="18.600000000000001" thickBot="1">
      <c r="A548" s="291"/>
      <c r="B548" s="272"/>
      <c r="C548" s="272"/>
      <c r="D548" s="274"/>
      <c r="E548" s="5"/>
      <c r="F548" s="5"/>
      <c r="G548" s="5"/>
      <c r="H548" s="5"/>
      <c r="I548" s="25"/>
      <c r="J548" s="5"/>
      <c r="K548" s="5"/>
      <c r="L548" s="276"/>
      <c r="M548" s="301"/>
      <c r="N548" s="274"/>
      <c r="O548" s="53"/>
      <c r="P548" s="53"/>
      <c r="Q548" s="155"/>
      <c r="R548" s="183"/>
      <c r="S548" s="53"/>
      <c r="T548" s="53"/>
      <c r="U548" s="274"/>
      <c r="V548" s="274"/>
      <c r="W548" s="274"/>
      <c r="X548" s="294"/>
      <c r="Y548" s="140"/>
      <c r="Z548" s="140"/>
      <c r="AA548" s="62"/>
      <c r="AB548" s="62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</row>
    <row r="549" spans="1:69" customFormat="1" ht="18.600000000000001" thickBot="1">
      <c r="A549" s="292"/>
      <c r="B549" s="272"/>
      <c r="C549" s="273"/>
      <c r="D549" s="275"/>
      <c r="E549" s="1"/>
      <c r="F549" s="5"/>
      <c r="G549" s="5"/>
      <c r="H549" s="1"/>
      <c r="I549" s="26"/>
      <c r="J549" s="5"/>
      <c r="K549" s="5"/>
      <c r="L549" s="277"/>
      <c r="M549" s="302"/>
      <c r="N549" s="275"/>
      <c r="O549" s="9"/>
      <c r="P549" s="9"/>
      <c r="Q549" s="9"/>
      <c r="R549" s="184"/>
      <c r="S549" s="9"/>
      <c r="T549" s="9"/>
      <c r="U549" s="275"/>
      <c r="V549" s="275"/>
      <c r="W549" s="275"/>
      <c r="X549" s="294"/>
      <c r="Y549" s="141"/>
      <c r="Z549" s="141"/>
      <c r="AA549" s="62"/>
      <c r="AB549" s="62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</row>
    <row r="550" spans="1:69" customFormat="1" ht="18">
      <c r="A550" s="290">
        <v>19</v>
      </c>
      <c r="B550" s="271" t="s">
        <v>33</v>
      </c>
      <c r="C550" s="271" t="s">
        <v>29</v>
      </c>
      <c r="D550" s="271" t="s">
        <v>36</v>
      </c>
      <c r="E550" s="117" t="s">
        <v>57</v>
      </c>
      <c r="F550" s="118" t="s">
        <v>37</v>
      </c>
      <c r="G550" s="118" t="s">
        <v>39</v>
      </c>
      <c r="H550" s="118">
        <v>955</v>
      </c>
      <c r="I550" s="28">
        <v>6.85</v>
      </c>
      <c r="J550" s="77" t="s">
        <v>75</v>
      </c>
      <c r="K550" s="77" t="s">
        <v>42</v>
      </c>
      <c r="L550" s="278">
        <f>SUM(I550:I564)</f>
        <v>62.95</v>
      </c>
      <c r="M550" s="278">
        <f>L565+L550</f>
        <v>210.25</v>
      </c>
      <c r="N550" s="281">
        <f>N520+M550-V550</f>
        <v>864.93000000000006</v>
      </c>
      <c r="O550" s="7"/>
      <c r="P550" s="7"/>
      <c r="Q550" s="7"/>
      <c r="R550" s="185"/>
      <c r="S550" s="6"/>
      <c r="T550" s="7"/>
      <c r="U550" s="283">
        <f>SUM(R550:R564)</f>
        <v>0</v>
      </c>
      <c r="V550" s="282">
        <f>U565+U550</f>
        <v>112.5</v>
      </c>
      <c r="W550" s="284">
        <v>6900</v>
      </c>
      <c r="X550" s="293">
        <f>(W550+W565)*18</f>
        <v>243000</v>
      </c>
      <c r="Y550" s="145"/>
      <c r="Z550" s="142"/>
      <c r="AA550" s="62"/>
      <c r="AB550" s="62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</row>
    <row r="551" spans="1:69" customFormat="1" ht="18">
      <c r="A551" s="291"/>
      <c r="B551" s="272"/>
      <c r="C551" s="272"/>
      <c r="D551" s="274"/>
      <c r="E551" s="5" t="s">
        <v>4</v>
      </c>
      <c r="F551" s="5" t="s">
        <v>37</v>
      </c>
      <c r="G551" s="5" t="s">
        <v>39</v>
      </c>
      <c r="H551" s="5">
        <v>1787</v>
      </c>
      <c r="I551" s="25">
        <v>13.75</v>
      </c>
      <c r="J551" s="5" t="s">
        <v>74</v>
      </c>
      <c r="K551" s="5" t="s">
        <v>42</v>
      </c>
      <c r="L551" s="279"/>
      <c r="M551" s="276"/>
      <c r="N551" s="274"/>
      <c r="O551" s="7"/>
      <c r="P551" s="7"/>
      <c r="Q551" s="7"/>
      <c r="R551" s="185"/>
      <c r="S551" s="6"/>
      <c r="T551" s="7"/>
      <c r="U551" s="274"/>
      <c r="V551" s="274"/>
      <c r="W551" s="274"/>
      <c r="X551" s="294"/>
      <c r="Y551" s="140"/>
      <c r="Z551" s="140"/>
      <c r="AA551" s="62"/>
      <c r="AB551" s="62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</row>
    <row r="552" spans="1:69" customFormat="1" ht="18">
      <c r="A552" s="291"/>
      <c r="B552" s="272"/>
      <c r="C552" s="272"/>
      <c r="D552" s="274"/>
      <c r="E552" s="5" t="s">
        <v>4</v>
      </c>
      <c r="F552" s="5" t="s">
        <v>37</v>
      </c>
      <c r="G552" s="5" t="s">
        <v>39</v>
      </c>
      <c r="H552" s="2">
        <v>1793</v>
      </c>
      <c r="I552" s="27">
        <v>10.6</v>
      </c>
      <c r="J552" s="5" t="s">
        <v>74</v>
      </c>
      <c r="K552" s="5" t="s">
        <v>42</v>
      </c>
      <c r="L552" s="279"/>
      <c r="M552" s="276"/>
      <c r="N552" s="274"/>
      <c r="O552" s="7"/>
      <c r="P552" s="7"/>
      <c r="Q552" s="7"/>
      <c r="R552" s="185"/>
      <c r="S552" s="6"/>
      <c r="T552" s="7"/>
      <c r="U552" s="274"/>
      <c r="V552" s="274"/>
      <c r="W552" s="274"/>
      <c r="X552" s="294"/>
      <c r="Y552" s="140"/>
      <c r="Z552" s="140"/>
      <c r="AA552" s="62"/>
      <c r="AB552" s="62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</row>
    <row r="553" spans="1:69" customFormat="1" ht="18">
      <c r="A553" s="291"/>
      <c r="B553" s="272"/>
      <c r="C553" s="272"/>
      <c r="D553" s="274"/>
      <c r="E553" s="5" t="s">
        <v>4</v>
      </c>
      <c r="F553" s="5" t="s">
        <v>37</v>
      </c>
      <c r="G553" s="5" t="s">
        <v>39</v>
      </c>
      <c r="H553" s="2">
        <v>1792</v>
      </c>
      <c r="I553" s="27">
        <v>16.25</v>
      </c>
      <c r="J553" s="5" t="s">
        <v>74</v>
      </c>
      <c r="K553" s="5" t="s">
        <v>42</v>
      </c>
      <c r="L553" s="279"/>
      <c r="M553" s="276"/>
      <c r="N553" s="274"/>
      <c r="O553" s="7"/>
      <c r="P553" s="7"/>
      <c r="Q553" s="7"/>
      <c r="R553" s="185"/>
      <c r="S553" s="6"/>
      <c r="T553" s="7"/>
      <c r="U553" s="274"/>
      <c r="V553" s="274"/>
      <c r="W553" s="274"/>
      <c r="X553" s="294"/>
      <c r="Y553" s="140"/>
      <c r="Z553" s="140"/>
      <c r="AA553" s="196"/>
      <c r="AB553" s="196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</row>
    <row r="554" spans="1:69" customFormat="1" ht="18">
      <c r="A554" s="291"/>
      <c r="B554" s="272"/>
      <c r="C554" s="272"/>
      <c r="D554" s="274"/>
      <c r="E554" s="5" t="s">
        <v>4</v>
      </c>
      <c r="F554" s="5" t="s">
        <v>37</v>
      </c>
      <c r="G554" s="5" t="s">
        <v>39</v>
      </c>
      <c r="H554" s="2">
        <v>1791</v>
      </c>
      <c r="I554" s="27">
        <v>15.5</v>
      </c>
      <c r="J554" s="5" t="s">
        <v>74</v>
      </c>
      <c r="K554" s="5" t="s">
        <v>42</v>
      </c>
      <c r="L554" s="279"/>
      <c r="M554" s="276"/>
      <c r="N554" s="274"/>
      <c r="O554" s="7"/>
      <c r="P554" s="7"/>
      <c r="Q554" s="7"/>
      <c r="R554" s="185"/>
      <c r="S554" s="6"/>
      <c r="T554" s="7"/>
      <c r="U554" s="274"/>
      <c r="V554" s="274"/>
      <c r="W554" s="274"/>
      <c r="X554" s="294"/>
      <c r="Y554" s="140"/>
      <c r="Z554" s="140"/>
      <c r="AA554" s="196"/>
      <c r="AB554" s="196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</row>
    <row r="555" spans="1:69" customFormat="1" ht="18.600000000000001" thickBot="1">
      <c r="A555" s="291"/>
      <c r="B555" s="272"/>
      <c r="C555" s="272"/>
      <c r="D555" s="274"/>
      <c r="E555" s="5"/>
      <c r="F555" s="5"/>
      <c r="G555" s="5"/>
      <c r="H555" s="2"/>
      <c r="I555" s="27"/>
      <c r="J555" s="5"/>
      <c r="K555" s="5"/>
      <c r="L555" s="279"/>
      <c r="M555" s="276"/>
      <c r="N555" s="274"/>
      <c r="O555" s="6"/>
      <c r="P555" s="6"/>
      <c r="Q555" s="6"/>
      <c r="R555" s="178"/>
      <c r="S555" s="6"/>
      <c r="T555" s="6"/>
      <c r="U555" s="274"/>
      <c r="V555" s="274"/>
      <c r="W555" s="274"/>
      <c r="X555" s="294"/>
      <c r="Y555" s="140"/>
      <c r="Z555" s="140"/>
      <c r="AA555" s="196"/>
      <c r="AB555" s="196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</row>
    <row r="556" spans="1:69" customFormat="1" ht="18">
      <c r="A556" s="291"/>
      <c r="B556" s="272"/>
      <c r="C556" s="272"/>
      <c r="D556" s="274"/>
      <c r="E556" s="5"/>
      <c r="F556" s="5"/>
      <c r="G556" s="5"/>
      <c r="H556" s="2"/>
      <c r="I556" s="27"/>
      <c r="J556" s="5"/>
      <c r="K556" s="5"/>
      <c r="L556" s="279"/>
      <c r="M556" s="276"/>
      <c r="N556" s="274"/>
      <c r="O556" s="6"/>
      <c r="P556" s="6"/>
      <c r="Q556" s="6"/>
      <c r="R556" s="178"/>
      <c r="S556" s="6"/>
      <c r="T556" s="6"/>
      <c r="U556" s="274"/>
      <c r="V556" s="274"/>
      <c r="W556" s="274"/>
      <c r="X556" s="294"/>
      <c r="Y556" s="140"/>
      <c r="Z556" s="140"/>
      <c r="AA556" s="196"/>
      <c r="AB556" s="196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</row>
    <row r="557" spans="1:69" customFormat="1" ht="18">
      <c r="A557" s="291"/>
      <c r="B557" s="272"/>
      <c r="C557" s="272"/>
      <c r="D557" s="274"/>
      <c r="E557" s="2"/>
      <c r="F557" s="2"/>
      <c r="G557" s="2"/>
      <c r="H557" s="2"/>
      <c r="I557" s="27"/>
      <c r="J557" s="2"/>
      <c r="K557" s="2"/>
      <c r="L557" s="279"/>
      <c r="M557" s="276"/>
      <c r="N557" s="274"/>
      <c r="O557" s="6"/>
      <c r="P557" s="6"/>
      <c r="Q557" s="6"/>
      <c r="R557" s="178"/>
      <c r="S557" s="6"/>
      <c r="T557" s="6"/>
      <c r="U557" s="274"/>
      <c r="V557" s="274"/>
      <c r="W557" s="274"/>
      <c r="X557" s="294"/>
      <c r="Y557" s="140"/>
      <c r="Z557" s="140"/>
      <c r="AA557" s="196"/>
      <c r="AB557" s="196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</row>
    <row r="558" spans="1:69" customFormat="1" ht="18">
      <c r="A558" s="291"/>
      <c r="B558" s="272"/>
      <c r="C558" s="272"/>
      <c r="D558" s="274"/>
      <c r="E558" s="2"/>
      <c r="F558" s="2"/>
      <c r="G558" s="2"/>
      <c r="H558" s="2"/>
      <c r="I558" s="27"/>
      <c r="J558" s="2"/>
      <c r="K558" s="2"/>
      <c r="L558" s="279"/>
      <c r="M558" s="276"/>
      <c r="N558" s="274"/>
      <c r="O558" s="6"/>
      <c r="P558" s="6"/>
      <c r="Q558" s="6"/>
      <c r="R558" s="178"/>
      <c r="S558" s="6"/>
      <c r="T558" s="6"/>
      <c r="U558" s="274"/>
      <c r="V558" s="274"/>
      <c r="W558" s="274"/>
      <c r="X558" s="294"/>
      <c r="Y558" s="140"/>
      <c r="Z558" s="140"/>
      <c r="AA558" s="196"/>
      <c r="AB558" s="196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</row>
    <row r="559" spans="1:69" customFormat="1" ht="18">
      <c r="A559" s="291"/>
      <c r="B559" s="272"/>
      <c r="C559" s="272"/>
      <c r="D559" s="274"/>
      <c r="E559" s="5"/>
      <c r="F559" s="5"/>
      <c r="G559" s="5"/>
      <c r="H559" s="34"/>
      <c r="I559" s="116"/>
      <c r="J559" s="5"/>
      <c r="K559" s="5"/>
      <c r="L559" s="279"/>
      <c r="M559" s="276"/>
      <c r="N559" s="274"/>
      <c r="O559" s="6"/>
      <c r="P559" s="6"/>
      <c r="Q559" s="6"/>
      <c r="R559" s="178"/>
      <c r="S559" s="6"/>
      <c r="T559" s="6"/>
      <c r="U559" s="274"/>
      <c r="V559" s="274"/>
      <c r="W559" s="274"/>
      <c r="X559" s="294"/>
      <c r="Y559" s="140"/>
      <c r="Z559" s="140"/>
      <c r="AA559" s="196"/>
      <c r="AB559" s="196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</row>
    <row r="560" spans="1:69" customFormat="1" ht="18">
      <c r="A560" s="291"/>
      <c r="B560" s="272"/>
      <c r="C560" s="272"/>
      <c r="D560" s="274"/>
      <c r="E560" s="5"/>
      <c r="F560" s="5"/>
      <c r="G560" s="5"/>
      <c r="H560" s="34"/>
      <c r="I560" s="116"/>
      <c r="J560" s="5"/>
      <c r="K560" s="5"/>
      <c r="L560" s="279"/>
      <c r="M560" s="276"/>
      <c r="N560" s="274"/>
      <c r="O560" s="6"/>
      <c r="P560" s="6"/>
      <c r="Q560" s="6"/>
      <c r="R560" s="178"/>
      <c r="S560" s="6"/>
      <c r="T560" s="6"/>
      <c r="U560" s="274"/>
      <c r="V560" s="274"/>
      <c r="W560" s="274"/>
      <c r="X560" s="294"/>
      <c r="Y560" s="140"/>
      <c r="Z560" s="140"/>
      <c r="AA560" s="196"/>
      <c r="AB560" s="196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</row>
    <row r="561" spans="1:69" customFormat="1" ht="18.600000000000001" thickBot="1">
      <c r="A561" s="291"/>
      <c r="B561" s="272"/>
      <c r="C561" s="272"/>
      <c r="D561" s="274"/>
      <c r="E561" s="5"/>
      <c r="F561" s="5"/>
      <c r="G561" s="5"/>
      <c r="H561" s="34"/>
      <c r="I561" s="116"/>
      <c r="J561" s="5"/>
      <c r="K561" s="5"/>
      <c r="L561" s="279"/>
      <c r="M561" s="276"/>
      <c r="N561" s="274"/>
      <c r="O561" s="6"/>
      <c r="P561" s="6"/>
      <c r="Q561" s="6"/>
      <c r="R561" s="178"/>
      <c r="S561" s="6"/>
      <c r="T561" s="6"/>
      <c r="U561" s="274"/>
      <c r="V561" s="274"/>
      <c r="W561" s="274"/>
      <c r="X561" s="294"/>
      <c r="Y561" s="140"/>
      <c r="Z561" s="140"/>
      <c r="AA561" s="149"/>
      <c r="AB561" s="149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</row>
    <row r="562" spans="1:69" customFormat="1" ht="18.600000000000001" thickBot="1">
      <c r="A562" s="291"/>
      <c r="B562" s="272"/>
      <c r="C562" s="272"/>
      <c r="D562" s="274"/>
      <c r="E562" s="5"/>
      <c r="F562" s="5"/>
      <c r="G562" s="5"/>
      <c r="H562" s="34"/>
      <c r="I562" s="116"/>
      <c r="J562" s="5"/>
      <c r="K562" s="5"/>
      <c r="L562" s="279"/>
      <c r="M562" s="276"/>
      <c r="N562" s="274"/>
      <c r="O562" s="6"/>
      <c r="P562" s="6"/>
      <c r="Q562" s="6"/>
      <c r="R562" s="178"/>
      <c r="S562" s="6"/>
      <c r="T562" s="6"/>
      <c r="U562" s="274"/>
      <c r="V562" s="274"/>
      <c r="W562" s="274"/>
      <c r="X562" s="294"/>
      <c r="Y562" s="140"/>
      <c r="Z562" s="140"/>
      <c r="AA562" s="149"/>
      <c r="AB562" s="149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</row>
    <row r="563" spans="1:69" customFormat="1" ht="18.600000000000001" thickBot="1">
      <c r="A563" s="291"/>
      <c r="B563" s="272"/>
      <c r="C563" s="272"/>
      <c r="D563" s="274"/>
      <c r="E563" s="5"/>
      <c r="F563" s="5"/>
      <c r="G563" s="5"/>
      <c r="H563" s="34"/>
      <c r="I563" s="116"/>
      <c r="J563" s="5"/>
      <c r="K563" s="5"/>
      <c r="L563" s="279"/>
      <c r="M563" s="276"/>
      <c r="N563" s="274"/>
      <c r="O563" s="6"/>
      <c r="P563" s="6"/>
      <c r="Q563" s="6"/>
      <c r="R563" s="178"/>
      <c r="S563" s="6"/>
      <c r="T563" s="6"/>
      <c r="U563" s="274"/>
      <c r="V563" s="274"/>
      <c r="W563" s="274"/>
      <c r="X563" s="294"/>
      <c r="Y563" s="140"/>
      <c r="Z563" s="140"/>
      <c r="AA563" s="62"/>
      <c r="AB563" s="62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</row>
    <row r="564" spans="1:69" customFormat="1" ht="18.600000000000001" thickBot="1">
      <c r="A564" s="291"/>
      <c r="B564" s="273"/>
      <c r="C564" s="273"/>
      <c r="D564" s="275"/>
      <c r="E564" s="1"/>
      <c r="F564" s="1"/>
      <c r="G564" s="1"/>
      <c r="H564" s="1"/>
      <c r="I564" s="26"/>
      <c r="J564" s="1"/>
      <c r="K564" s="1"/>
      <c r="L564" s="280"/>
      <c r="M564" s="276"/>
      <c r="N564" s="274"/>
      <c r="O564" s="9"/>
      <c r="P564" s="9"/>
      <c r="Q564" s="9"/>
      <c r="R564" s="184"/>
      <c r="S564" s="9"/>
      <c r="T564" s="9"/>
      <c r="U564" s="275"/>
      <c r="V564" s="274"/>
      <c r="W564" s="275"/>
      <c r="X564" s="294"/>
      <c r="Y564" s="141"/>
      <c r="Z564" s="141"/>
      <c r="AA564" s="62"/>
      <c r="AB564" s="62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</row>
    <row r="565" spans="1:69" customFormat="1" ht="18">
      <c r="A565" s="291"/>
      <c r="B565" s="271" t="s">
        <v>34</v>
      </c>
      <c r="C565" s="271" t="s">
        <v>31</v>
      </c>
      <c r="D565" s="271" t="s">
        <v>64</v>
      </c>
      <c r="E565" s="5" t="s">
        <v>28</v>
      </c>
      <c r="F565" s="5" t="s">
        <v>37</v>
      </c>
      <c r="G565" s="121" t="s">
        <v>40</v>
      </c>
      <c r="H565" s="5" t="s">
        <v>226</v>
      </c>
      <c r="I565" s="25">
        <v>32.85</v>
      </c>
      <c r="J565" s="2" t="s">
        <v>98</v>
      </c>
      <c r="K565" s="121" t="s">
        <v>42</v>
      </c>
      <c r="L565" s="276">
        <f>SUM(I565:I579)</f>
        <v>147.30000000000001</v>
      </c>
      <c r="M565" s="276"/>
      <c r="N565" s="274"/>
      <c r="O565" s="7" t="s">
        <v>5</v>
      </c>
      <c r="P565" s="7" t="s">
        <v>43</v>
      </c>
      <c r="Q565" s="7">
        <v>2197</v>
      </c>
      <c r="R565" s="185">
        <v>28.2</v>
      </c>
      <c r="S565" s="6" t="s">
        <v>131</v>
      </c>
      <c r="T565" s="7" t="s">
        <v>42</v>
      </c>
      <c r="U565" s="298">
        <f>SUM(R565:R579)</f>
        <v>112.5</v>
      </c>
      <c r="V565" s="274"/>
      <c r="W565" s="285">
        <v>6600</v>
      </c>
      <c r="X565" s="294"/>
      <c r="Y565" s="146" t="s">
        <v>230</v>
      </c>
      <c r="Z565" s="142" t="s">
        <v>231</v>
      </c>
      <c r="AA565" s="62"/>
      <c r="AB565" s="62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</row>
    <row r="566" spans="1:69" customFormat="1" ht="18">
      <c r="A566" s="291"/>
      <c r="B566" s="272"/>
      <c r="C566" s="272"/>
      <c r="D566" s="272"/>
      <c r="E566" s="2" t="s">
        <v>4</v>
      </c>
      <c r="F566" s="2" t="s">
        <v>37</v>
      </c>
      <c r="G566" s="5" t="s">
        <v>39</v>
      </c>
      <c r="H566" s="5">
        <v>1994</v>
      </c>
      <c r="I566" s="25">
        <v>9.0500000000000007</v>
      </c>
      <c r="J566" s="5" t="s">
        <v>90</v>
      </c>
      <c r="K566" s="5" t="s">
        <v>42</v>
      </c>
      <c r="L566" s="276"/>
      <c r="M566" s="276"/>
      <c r="N566" s="274"/>
      <c r="O566" s="7" t="s">
        <v>5</v>
      </c>
      <c r="P566" s="7" t="s">
        <v>43</v>
      </c>
      <c r="Q566" s="7">
        <v>2198</v>
      </c>
      <c r="R566" s="185">
        <v>24.25</v>
      </c>
      <c r="S566" s="6" t="s">
        <v>131</v>
      </c>
      <c r="T566" s="7" t="s">
        <v>42</v>
      </c>
      <c r="U566" s="298"/>
      <c r="V566" s="274"/>
      <c r="W566" s="285"/>
      <c r="X566" s="294"/>
      <c r="Y566" s="140"/>
      <c r="Z566" s="140"/>
      <c r="AA566" s="62"/>
      <c r="AB566" s="62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</row>
    <row r="567" spans="1:69" customFormat="1" ht="18">
      <c r="A567" s="291"/>
      <c r="B567" s="272"/>
      <c r="C567" s="272"/>
      <c r="D567" s="272"/>
      <c r="E567" s="5" t="s">
        <v>28</v>
      </c>
      <c r="F567" s="5" t="s">
        <v>37</v>
      </c>
      <c r="G567" s="5" t="s">
        <v>40</v>
      </c>
      <c r="H567" s="5" t="s">
        <v>227</v>
      </c>
      <c r="I567" s="25">
        <v>32.75</v>
      </c>
      <c r="J567" s="5" t="s">
        <v>147</v>
      </c>
      <c r="K567" s="5" t="s">
        <v>42</v>
      </c>
      <c r="L567" s="276"/>
      <c r="M567" s="276"/>
      <c r="N567" s="274"/>
      <c r="O567" s="7" t="s">
        <v>5</v>
      </c>
      <c r="P567" s="7" t="s">
        <v>43</v>
      </c>
      <c r="Q567" s="7">
        <v>2199</v>
      </c>
      <c r="R567" s="185">
        <v>29.65</v>
      </c>
      <c r="S567" s="6" t="s">
        <v>131</v>
      </c>
      <c r="T567" s="7" t="s">
        <v>42</v>
      </c>
      <c r="U567" s="298"/>
      <c r="V567" s="274"/>
      <c r="W567" s="285"/>
      <c r="X567" s="294"/>
      <c r="Y567" s="140"/>
      <c r="Z567" s="140"/>
      <c r="AA567" s="149"/>
      <c r="AB567" s="149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</row>
    <row r="568" spans="1:69" customFormat="1" ht="18">
      <c r="A568" s="291"/>
      <c r="B568" s="272"/>
      <c r="C568" s="272"/>
      <c r="D568" s="272"/>
      <c r="E568" s="5" t="s">
        <v>57</v>
      </c>
      <c r="F568" s="5" t="s">
        <v>37</v>
      </c>
      <c r="G568" s="5" t="s">
        <v>39</v>
      </c>
      <c r="H568" s="5">
        <v>946</v>
      </c>
      <c r="I568" s="25">
        <v>6.45</v>
      </c>
      <c r="J568" s="5" t="s">
        <v>90</v>
      </c>
      <c r="K568" s="5" t="s">
        <v>42</v>
      </c>
      <c r="L568" s="276"/>
      <c r="M568" s="276"/>
      <c r="N568" s="274"/>
      <c r="O568" s="7" t="s">
        <v>5</v>
      </c>
      <c r="P568" s="7" t="s">
        <v>43</v>
      </c>
      <c r="Q568" s="7">
        <v>2200</v>
      </c>
      <c r="R568" s="185">
        <v>30.4</v>
      </c>
      <c r="S568" s="6" t="s">
        <v>131</v>
      </c>
      <c r="T568" s="7" t="s">
        <v>42</v>
      </c>
      <c r="U568" s="298"/>
      <c r="V568" s="274"/>
      <c r="W568" s="285"/>
      <c r="X568" s="294"/>
      <c r="Y568" s="140"/>
      <c r="Z568" s="140"/>
      <c r="AA568" s="196"/>
      <c r="AB568" s="196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</row>
    <row r="569" spans="1:69" customFormat="1" ht="18">
      <c r="A569" s="291"/>
      <c r="B569" s="272"/>
      <c r="C569" s="272"/>
      <c r="D569" s="272"/>
      <c r="E569" s="5" t="s">
        <v>28</v>
      </c>
      <c r="F569" s="5" t="s">
        <v>37</v>
      </c>
      <c r="G569" s="5" t="s">
        <v>40</v>
      </c>
      <c r="H569" s="5" t="s">
        <v>228</v>
      </c>
      <c r="I569" s="25">
        <v>32.549999999999997</v>
      </c>
      <c r="J569" s="5" t="s">
        <v>191</v>
      </c>
      <c r="K569" s="5" t="s">
        <v>42</v>
      </c>
      <c r="L569" s="276"/>
      <c r="M569" s="276"/>
      <c r="N569" s="274"/>
      <c r="O569" s="7"/>
      <c r="P569" s="7"/>
      <c r="Q569" s="7"/>
      <c r="R569" s="185"/>
      <c r="S569" s="6"/>
      <c r="T569" s="7"/>
      <c r="U569" s="298"/>
      <c r="V569" s="274"/>
      <c r="W569" s="285"/>
      <c r="X569" s="294"/>
      <c r="Y569" s="140"/>
      <c r="Z569" s="140"/>
      <c r="AA569" s="196"/>
      <c r="AB569" s="196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</row>
    <row r="570" spans="1:69" customFormat="1" ht="18">
      <c r="A570" s="291"/>
      <c r="B570" s="272"/>
      <c r="C570" s="272"/>
      <c r="D570" s="272"/>
      <c r="E570" s="5" t="s">
        <v>28</v>
      </c>
      <c r="F570" s="5" t="s">
        <v>37</v>
      </c>
      <c r="G570" s="5" t="s">
        <v>40</v>
      </c>
      <c r="H570" s="5" t="s">
        <v>229</v>
      </c>
      <c r="I570" s="25">
        <v>33.65</v>
      </c>
      <c r="J570" s="5" t="s">
        <v>165</v>
      </c>
      <c r="K570" s="5" t="s">
        <v>42</v>
      </c>
      <c r="L570" s="276"/>
      <c r="M570" s="276"/>
      <c r="N570" s="274"/>
      <c r="O570" s="6"/>
      <c r="P570" s="6"/>
      <c r="Q570" s="6"/>
      <c r="R570" s="178"/>
      <c r="S570" s="6"/>
      <c r="T570" s="6"/>
      <c r="U570" s="298"/>
      <c r="V570" s="274"/>
      <c r="W570" s="285"/>
      <c r="X570" s="294"/>
      <c r="Y570" s="140"/>
      <c r="Z570" s="140"/>
      <c r="AA570" s="196"/>
      <c r="AB570" s="196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</row>
    <row r="571" spans="1:69" customFormat="1" ht="18.600000000000001" thickBot="1">
      <c r="A571" s="291"/>
      <c r="B571" s="272"/>
      <c r="C571" s="272"/>
      <c r="D571" s="272"/>
      <c r="E571" s="5"/>
      <c r="F571" s="5"/>
      <c r="G571" s="5"/>
      <c r="H571" s="5"/>
      <c r="I571" s="25"/>
      <c r="J571" s="5"/>
      <c r="K571" s="5"/>
      <c r="L571" s="276"/>
      <c r="M571" s="276"/>
      <c r="N571" s="274"/>
      <c r="O571" s="6"/>
      <c r="P571" s="6"/>
      <c r="Q571" s="6"/>
      <c r="R571" s="178"/>
      <c r="S571" s="6"/>
      <c r="T571" s="6"/>
      <c r="U571" s="298"/>
      <c r="V571" s="274"/>
      <c r="W571" s="285"/>
      <c r="X571" s="294"/>
      <c r="Y571" s="140"/>
      <c r="Z571" s="140"/>
      <c r="AA571" s="196"/>
      <c r="AB571" s="196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</row>
    <row r="572" spans="1:69" customFormat="1" ht="18.600000000000001" thickBot="1">
      <c r="A572" s="291"/>
      <c r="B572" s="272"/>
      <c r="C572" s="272"/>
      <c r="D572" s="272"/>
      <c r="E572" s="5"/>
      <c r="F572" s="5"/>
      <c r="G572" s="5"/>
      <c r="H572" s="5"/>
      <c r="I572" s="25"/>
      <c r="J572" s="5"/>
      <c r="K572" s="5"/>
      <c r="L572" s="276"/>
      <c r="M572" s="276"/>
      <c r="N572" s="274"/>
      <c r="O572" s="6"/>
      <c r="P572" s="6"/>
      <c r="Q572" s="6"/>
      <c r="R572" s="178"/>
      <c r="S572" s="6"/>
      <c r="T572" s="6"/>
      <c r="U572" s="298"/>
      <c r="V572" s="274"/>
      <c r="W572" s="285"/>
      <c r="X572" s="294"/>
      <c r="Y572" s="140"/>
      <c r="Z572" s="140"/>
      <c r="AA572" s="196"/>
      <c r="AB572" s="196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</row>
    <row r="573" spans="1:69" customFormat="1" ht="18.600000000000001" thickBot="1">
      <c r="A573" s="291"/>
      <c r="B573" s="272"/>
      <c r="C573" s="272"/>
      <c r="D573" s="272"/>
      <c r="E573" s="5"/>
      <c r="F573" s="5"/>
      <c r="G573" s="5"/>
      <c r="H573" s="5"/>
      <c r="I573" s="25"/>
      <c r="J573" s="5"/>
      <c r="K573" s="5"/>
      <c r="L573" s="276"/>
      <c r="M573" s="276"/>
      <c r="N573" s="274"/>
      <c r="O573" s="6"/>
      <c r="P573" s="6"/>
      <c r="Q573" s="6"/>
      <c r="R573" s="178"/>
      <c r="S573" s="6"/>
      <c r="T573" s="6"/>
      <c r="U573" s="298"/>
      <c r="V573" s="274"/>
      <c r="W573" s="285"/>
      <c r="X573" s="294"/>
      <c r="Y573" s="140"/>
      <c r="Z573" s="140"/>
      <c r="AA573" s="196"/>
      <c r="AB573" s="196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</row>
    <row r="574" spans="1:69" customFormat="1" ht="18.600000000000001" thickBot="1">
      <c r="A574" s="291"/>
      <c r="B574" s="272"/>
      <c r="C574" s="272"/>
      <c r="D574" s="272"/>
      <c r="E574" s="5"/>
      <c r="F574" s="5"/>
      <c r="G574" s="5"/>
      <c r="H574" s="5"/>
      <c r="I574" s="25"/>
      <c r="J574" s="5"/>
      <c r="K574" s="5"/>
      <c r="L574" s="276"/>
      <c r="M574" s="276"/>
      <c r="N574" s="274"/>
      <c r="O574" s="6"/>
      <c r="P574" s="6"/>
      <c r="Q574" s="6"/>
      <c r="R574" s="178"/>
      <c r="S574" s="6"/>
      <c r="T574" s="6"/>
      <c r="U574" s="298"/>
      <c r="V574" s="274"/>
      <c r="W574" s="285"/>
      <c r="X574" s="294"/>
      <c r="Y574" s="140"/>
      <c r="Z574" s="140"/>
      <c r="AA574" s="196"/>
      <c r="AB574" s="196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</row>
    <row r="575" spans="1:69" customFormat="1" ht="18.600000000000001" thickBot="1">
      <c r="A575" s="291"/>
      <c r="B575" s="272"/>
      <c r="C575" s="272"/>
      <c r="D575" s="272"/>
      <c r="E575" s="5"/>
      <c r="F575" s="5"/>
      <c r="G575" s="5"/>
      <c r="H575" s="5"/>
      <c r="I575" s="25"/>
      <c r="J575" s="5"/>
      <c r="K575" s="5"/>
      <c r="L575" s="276"/>
      <c r="M575" s="276"/>
      <c r="N575" s="274"/>
      <c r="O575" s="6"/>
      <c r="P575" s="6"/>
      <c r="Q575" s="6"/>
      <c r="R575" s="178"/>
      <c r="S575" s="6"/>
      <c r="T575" s="6"/>
      <c r="U575" s="298"/>
      <c r="V575" s="274"/>
      <c r="W575" s="285"/>
      <c r="X575" s="294"/>
      <c r="Y575" s="140"/>
      <c r="Z575" s="140"/>
      <c r="AA575" s="149"/>
      <c r="AB575" s="149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</row>
    <row r="576" spans="1:69" customFormat="1" ht="18.600000000000001" thickBot="1">
      <c r="A576" s="291"/>
      <c r="B576" s="272"/>
      <c r="C576" s="272"/>
      <c r="D576" s="272"/>
      <c r="E576" s="5"/>
      <c r="F576" s="5"/>
      <c r="G576" s="5"/>
      <c r="H576" s="5"/>
      <c r="I576" s="25"/>
      <c r="J576" s="5"/>
      <c r="K576" s="5"/>
      <c r="L576" s="276"/>
      <c r="M576" s="276"/>
      <c r="N576" s="274"/>
      <c r="O576" s="6"/>
      <c r="P576" s="6"/>
      <c r="Q576" s="6"/>
      <c r="R576" s="178"/>
      <c r="S576" s="6"/>
      <c r="T576" s="6"/>
      <c r="U576" s="298"/>
      <c r="V576" s="274"/>
      <c r="W576" s="285"/>
      <c r="X576" s="294"/>
      <c r="Y576" s="146"/>
      <c r="Z576" s="140"/>
      <c r="AA576" s="149"/>
      <c r="AB576" s="149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</row>
    <row r="577" spans="1:69" customFormat="1" ht="18.600000000000001" thickBot="1">
      <c r="A577" s="291"/>
      <c r="B577" s="272"/>
      <c r="C577" s="272"/>
      <c r="D577" s="272"/>
      <c r="E577" s="5"/>
      <c r="F577" s="5"/>
      <c r="G577" s="5"/>
      <c r="H577" s="5"/>
      <c r="I577" s="25"/>
      <c r="J577" s="5"/>
      <c r="K577" s="5"/>
      <c r="L577" s="276"/>
      <c r="M577" s="276"/>
      <c r="N577" s="274"/>
      <c r="O577" s="6"/>
      <c r="P577" s="163"/>
      <c r="Q577" s="6"/>
      <c r="R577" s="178"/>
      <c r="S577" s="6"/>
      <c r="T577" s="6"/>
      <c r="U577" s="298"/>
      <c r="V577" s="274"/>
      <c r="W577" s="285"/>
      <c r="X577" s="294"/>
      <c r="Y577" s="146"/>
      <c r="Z577" s="140"/>
      <c r="AA577" s="149"/>
      <c r="AB577" s="149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</row>
    <row r="578" spans="1:69" customFormat="1" ht="18.600000000000001" thickBot="1">
      <c r="A578" s="291"/>
      <c r="B578" s="272"/>
      <c r="C578" s="272"/>
      <c r="D578" s="272"/>
      <c r="E578" s="5"/>
      <c r="F578" s="5"/>
      <c r="G578" s="5"/>
      <c r="H578" s="5"/>
      <c r="I578" s="25"/>
      <c r="J578" s="5"/>
      <c r="K578" s="5"/>
      <c r="L578" s="276"/>
      <c r="M578" s="276"/>
      <c r="N578" s="274"/>
      <c r="O578" s="6"/>
      <c r="P578" s="163"/>
      <c r="Q578" s="6"/>
      <c r="R578" s="178"/>
      <c r="S578" s="6"/>
      <c r="T578" s="6"/>
      <c r="U578" s="298"/>
      <c r="V578" s="274"/>
      <c r="W578" s="285"/>
      <c r="X578" s="294"/>
      <c r="Y578" s="140"/>
      <c r="Z578" s="140"/>
      <c r="AA578" s="62"/>
      <c r="AB578" s="62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</row>
    <row r="579" spans="1:69" customFormat="1" ht="18.600000000000001" thickBot="1">
      <c r="A579" s="291"/>
      <c r="B579" s="272"/>
      <c r="C579" s="273"/>
      <c r="D579" s="274"/>
      <c r="E579" s="1"/>
      <c r="F579" s="2"/>
      <c r="G579" s="2"/>
      <c r="H579" s="2"/>
      <c r="I579" s="27"/>
      <c r="J579" s="34"/>
      <c r="K579" s="34"/>
      <c r="L579" s="277"/>
      <c r="M579" s="277"/>
      <c r="N579" s="274"/>
      <c r="O579" s="6"/>
      <c r="P579" s="6"/>
      <c r="Q579" s="162"/>
      <c r="R579" s="178"/>
      <c r="S579" s="6"/>
      <c r="T579" s="6"/>
      <c r="U579" s="299"/>
      <c r="V579" s="274"/>
      <c r="W579" s="274"/>
      <c r="X579" s="294"/>
      <c r="Y579" s="141"/>
      <c r="Z579" s="141"/>
      <c r="AA579" s="62"/>
      <c r="AB579" s="62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</row>
    <row r="580" spans="1:69" customFormat="1" ht="18">
      <c r="A580" s="290">
        <v>20</v>
      </c>
      <c r="B580" s="271" t="s">
        <v>33</v>
      </c>
      <c r="C580" s="271" t="s">
        <v>32</v>
      </c>
      <c r="D580" s="271" t="s">
        <v>69</v>
      </c>
      <c r="E580" s="2" t="s">
        <v>4</v>
      </c>
      <c r="F580" s="3" t="s">
        <v>37</v>
      </c>
      <c r="G580" s="3" t="s">
        <v>39</v>
      </c>
      <c r="H580" s="3">
        <v>1795</v>
      </c>
      <c r="I580" s="28">
        <v>9.3000000000000007</v>
      </c>
      <c r="J580" s="110" t="s">
        <v>90</v>
      </c>
      <c r="K580" s="110" t="s">
        <v>42</v>
      </c>
      <c r="L580" s="278">
        <f>SUM(I580:I594)</f>
        <v>24.6</v>
      </c>
      <c r="M580" s="278">
        <f>L595+L580</f>
        <v>59.800000000000004</v>
      </c>
      <c r="N580" s="281">
        <f>N550+M580-V580</f>
        <v>625.15</v>
      </c>
      <c r="O580" s="233" t="s">
        <v>5</v>
      </c>
      <c r="P580" s="233" t="s">
        <v>43</v>
      </c>
      <c r="Q580" s="8">
        <v>2201</v>
      </c>
      <c r="R580" s="182">
        <v>27.24</v>
      </c>
      <c r="S580" s="233" t="s">
        <v>232</v>
      </c>
      <c r="T580" s="233" t="s">
        <v>42</v>
      </c>
      <c r="U580" s="282">
        <f>SUM(R580:R594)</f>
        <v>144.43</v>
      </c>
      <c r="V580" s="282">
        <f>U595+U580</f>
        <v>299.58000000000004</v>
      </c>
      <c r="W580" s="284">
        <v>6250</v>
      </c>
      <c r="X580" s="293">
        <f>(W580+W595)*18</f>
        <v>220500</v>
      </c>
      <c r="Y580" s="146" t="s">
        <v>233</v>
      </c>
      <c r="Z580" s="135" t="s">
        <v>234</v>
      </c>
      <c r="AA580" s="62"/>
      <c r="AB580" s="62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</row>
    <row r="581" spans="1:69" customFormat="1" ht="18">
      <c r="A581" s="291"/>
      <c r="B581" s="272"/>
      <c r="C581" s="272"/>
      <c r="D581" s="274"/>
      <c r="E581" s="5" t="s">
        <v>57</v>
      </c>
      <c r="F581" s="5" t="s">
        <v>37</v>
      </c>
      <c r="G581" s="5" t="s">
        <v>39</v>
      </c>
      <c r="H581" s="5">
        <v>949</v>
      </c>
      <c r="I581" s="25">
        <v>8.1999999999999993</v>
      </c>
      <c r="J581" s="5" t="s">
        <v>90</v>
      </c>
      <c r="K581" s="5" t="s">
        <v>42</v>
      </c>
      <c r="L581" s="279"/>
      <c r="M581" s="276"/>
      <c r="N581" s="274"/>
      <c r="O581" s="6" t="s">
        <v>5</v>
      </c>
      <c r="P581" s="6" t="s">
        <v>43</v>
      </c>
      <c r="Q581" s="6">
        <v>2202</v>
      </c>
      <c r="R581" s="178">
        <v>29.9</v>
      </c>
      <c r="S581" s="6" t="s">
        <v>232</v>
      </c>
      <c r="T581" s="6" t="s">
        <v>42</v>
      </c>
      <c r="U581" s="274"/>
      <c r="V581" s="274"/>
      <c r="W581" s="274"/>
      <c r="X581" s="294"/>
      <c r="Y581" s="140"/>
      <c r="Z581" s="140"/>
      <c r="AA581" s="62"/>
      <c r="AB581" s="62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</row>
    <row r="582" spans="1:69" customFormat="1" ht="18">
      <c r="A582" s="291"/>
      <c r="B582" s="272"/>
      <c r="C582" s="272"/>
      <c r="D582" s="274"/>
      <c r="E582" s="5" t="s">
        <v>4</v>
      </c>
      <c r="F582" s="5" t="s">
        <v>37</v>
      </c>
      <c r="G582" s="5" t="s">
        <v>39</v>
      </c>
      <c r="H582" s="5">
        <v>1796</v>
      </c>
      <c r="I582" s="25">
        <v>7.1</v>
      </c>
      <c r="J582" s="5" t="s">
        <v>90</v>
      </c>
      <c r="K582" s="5" t="s">
        <v>42</v>
      </c>
      <c r="L582" s="279"/>
      <c r="M582" s="276"/>
      <c r="N582" s="274"/>
      <c r="O582" s="6" t="s">
        <v>5</v>
      </c>
      <c r="P582" s="6" t="s">
        <v>43</v>
      </c>
      <c r="Q582" s="6">
        <v>2203</v>
      </c>
      <c r="R582" s="178">
        <v>27.62</v>
      </c>
      <c r="S582" s="6" t="s">
        <v>232</v>
      </c>
      <c r="T582" s="6" t="s">
        <v>42</v>
      </c>
      <c r="U582" s="274"/>
      <c r="V582" s="274"/>
      <c r="W582" s="274"/>
      <c r="X582" s="294"/>
      <c r="Y582" s="140"/>
      <c r="Z582" s="140"/>
      <c r="AA582" s="62"/>
      <c r="AB582" s="62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</row>
    <row r="583" spans="1:69" customFormat="1" ht="18">
      <c r="A583" s="291"/>
      <c r="B583" s="272"/>
      <c r="C583" s="272"/>
      <c r="D583" s="274"/>
      <c r="E583" s="5"/>
      <c r="F583" s="5"/>
      <c r="G583" s="5"/>
      <c r="H583" s="5"/>
      <c r="I583" s="25"/>
      <c r="J583" s="5"/>
      <c r="K583" s="5"/>
      <c r="L583" s="279"/>
      <c r="M583" s="276"/>
      <c r="N583" s="274"/>
      <c r="O583" s="6" t="s">
        <v>5</v>
      </c>
      <c r="P583" s="6" t="s">
        <v>43</v>
      </c>
      <c r="Q583" s="6">
        <v>2204</v>
      </c>
      <c r="R583" s="178">
        <v>32.119999999999997</v>
      </c>
      <c r="S583" s="6" t="s">
        <v>232</v>
      </c>
      <c r="T583" s="6" t="s">
        <v>42</v>
      </c>
      <c r="U583" s="274"/>
      <c r="V583" s="274"/>
      <c r="W583" s="274"/>
      <c r="X583" s="294"/>
      <c r="Y583" s="140"/>
      <c r="Z583" s="140"/>
      <c r="AA583" s="196"/>
      <c r="AB583" s="196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</row>
    <row r="584" spans="1:69" customFormat="1" ht="18">
      <c r="A584" s="291"/>
      <c r="B584" s="272"/>
      <c r="C584" s="272"/>
      <c r="D584" s="274"/>
      <c r="E584" s="5"/>
      <c r="F584" s="5"/>
      <c r="G584" s="5"/>
      <c r="H584" s="5"/>
      <c r="I584" s="25"/>
      <c r="J584" s="5"/>
      <c r="K584" s="5"/>
      <c r="L584" s="279"/>
      <c r="M584" s="276"/>
      <c r="N584" s="274"/>
      <c r="O584" s="6" t="s">
        <v>5</v>
      </c>
      <c r="P584" s="6" t="s">
        <v>43</v>
      </c>
      <c r="Q584" s="6">
        <v>2205</v>
      </c>
      <c r="R584" s="178">
        <v>27.55</v>
      </c>
      <c r="S584" s="6" t="s">
        <v>232</v>
      </c>
      <c r="T584" s="6" t="s">
        <v>42</v>
      </c>
      <c r="U584" s="274"/>
      <c r="V584" s="274"/>
      <c r="W584" s="274"/>
      <c r="X584" s="294"/>
      <c r="Y584" s="140"/>
      <c r="Z584" s="140"/>
      <c r="AA584" s="196"/>
      <c r="AB584" s="196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</row>
    <row r="585" spans="1:69" customFormat="1" ht="18">
      <c r="A585" s="291"/>
      <c r="B585" s="272"/>
      <c r="C585" s="272"/>
      <c r="D585" s="274"/>
      <c r="E585" s="5"/>
      <c r="F585" s="5"/>
      <c r="G585" s="5"/>
      <c r="H585" s="5"/>
      <c r="I585" s="25"/>
      <c r="J585" s="5"/>
      <c r="K585" s="5"/>
      <c r="L585" s="279"/>
      <c r="M585" s="276"/>
      <c r="N585" s="274"/>
      <c r="O585" s="6"/>
      <c r="P585" s="6"/>
      <c r="Q585" s="6"/>
      <c r="R585" s="178"/>
      <c r="S585" s="6"/>
      <c r="T585" s="6"/>
      <c r="U585" s="274"/>
      <c r="V585" s="274"/>
      <c r="W585" s="274"/>
      <c r="X585" s="294"/>
      <c r="Y585" s="140"/>
      <c r="Z585" s="140"/>
      <c r="AA585" s="196"/>
      <c r="AB585" s="196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</row>
    <row r="586" spans="1:69" customFormat="1" ht="18.600000000000001" thickBot="1">
      <c r="A586" s="291"/>
      <c r="B586" s="272"/>
      <c r="C586" s="272"/>
      <c r="D586" s="274"/>
      <c r="E586" s="5"/>
      <c r="F586" s="5"/>
      <c r="G586" s="5"/>
      <c r="H586" s="5"/>
      <c r="I586" s="25"/>
      <c r="J586" s="5"/>
      <c r="K586" s="5"/>
      <c r="L586" s="279"/>
      <c r="M586" s="276"/>
      <c r="N586" s="274"/>
      <c r="O586" s="6"/>
      <c r="P586" s="6"/>
      <c r="Q586" s="6"/>
      <c r="R586" s="178"/>
      <c r="S586" s="6"/>
      <c r="T586" s="6"/>
      <c r="U586" s="274"/>
      <c r="V586" s="274"/>
      <c r="W586" s="274"/>
      <c r="X586" s="294"/>
      <c r="Y586" s="140"/>
      <c r="Z586" s="140"/>
      <c r="AA586" s="196"/>
      <c r="AB586" s="196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</row>
    <row r="587" spans="1:69" customFormat="1" ht="18.600000000000001" thickBot="1">
      <c r="A587" s="291"/>
      <c r="B587" s="272"/>
      <c r="C587" s="272"/>
      <c r="D587" s="274"/>
      <c r="E587" s="5"/>
      <c r="F587" s="5"/>
      <c r="G587" s="5"/>
      <c r="H587" s="5"/>
      <c r="I587" s="25"/>
      <c r="J587" s="5"/>
      <c r="K587" s="5"/>
      <c r="L587" s="279"/>
      <c r="M587" s="276"/>
      <c r="N587" s="274"/>
      <c r="O587" s="6"/>
      <c r="P587" s="6"/>
      <c r="Q587" s="6"/>
      <c r="R587" s="178"/>
      <c r="S587" s="6"/>
      <c r="T587" s="6"/>
      <c r="U587" s="274"/>
      <c r="V587" s="274"/>
      <c r="W587" s="274"/>
      <c r="X587" s="294"/>
      <c r="Y587" s="140"/>
      <c r="Z587" s="140"/>
      <c r="AA587" s="196"/>
      <c r="AB587" s="196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</row>
    <row r="588" spans="1:69" customFormat="1" ht="18.600000000000001" thickBot="1">
      <c r="A588" s="291"/>
      <c r="B588" s="272"/>
      <c r="C588" s="272"/>
      <c r="D588" s="274"/>
      <c r="E588" s="5"/>
      <c r="F588" s="5"/>
      <c r="G588" s="5"/>
      <c r="H588" s="5"/>
      <c r="I588" s="25"/>
      <c r="J588" s="5"/>
      <c r="K588" s="5"/>
      <c r="L588" s="279"/>
      <c r="M588" s="276"/>
      <c r="N588" s="274"/>
      <c r="O588" s="6"/>
      <c r="P588" s="6"/>
      <c r="Q588" s="6"/>
      <c r="R588" s="178"/>
      <c r="S588" s="6"/>
      <c r="T588" s="6"/>
      <c r="U588" s="274"/>
      <c r="V588" s="274"/>
      <c r="W588" s="274"/>
      <c r="X588" s="294"/>
      <c r="Y588" s="140"/>
      <c r="Z588" s="140"/>
      <c r="AA588" s="62"/>
      <c r="AB588" s="62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</row>
    <row r="589" spans="1:69" customFormat="1" ht="18.600000000000001" thickBot="1">
      <c r="A589" s="291"/>
      <c r="B589" s="272"/>
      <c r="C589" s="272"/>
      <c r="D589" s="274"/>
      <c r="E589" s="5"/>
      <c r="F589" s="5"/>
      <c r="G589" s="5"/>
      <c r="H589" s="5"/>
      <c r="I589" s="25"/>
      <c r="J589" s="5"/>
      <c r="K589" s="5"/>
      <c r="L589" s="279"/>
      <c r="M589" s="276"/>
      <c r="N589" s="274"/>
      <c r="O589" s="6"/>
      <c r="P589" s="6"/>
      <c r="Q589" s="6"/>
      <c r="R589" s="178"/>
      <c r="S589" s="6"/>
      <c r="T589" s="6"/>
      <c r="U589" s="274"/>
      <c r="V589" s="274"/>
      <c r="W589" s="274"/>
      <c r="X589" s="294"/>
      <c r="Y589" s="140"/>
      <c r="Z589" s="140"/>
      <c r="AA589" s="62"/>
      <c r="AB589" s="62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</row>
    <row r="590" spans="1:69" customFormat="1" ht="18.600000000000001" thickBot="1">
      <c r="A590" s="291"/>
      <c r="B590" s="272"/>
      <c r="C590" s="272"/>
      <c r="D590" s="274"/>
      <c r="E590" s="5"/>
      <c r="F590" s="5"/>
      <c r="G590" s="5"/>
      <c r="H590" s="5"/>
      <c r="I590" s="25"/>
      <c r="J590" s="5"/>
      <c r="K590" s="5"/>
      <c r="L590" s="279"/>
      <c r="M590" s="276"/>
      <c r="N590" s="274"/>
      <c r="O590" s="47"/>
      <c r="P590" s="37"/>
      <c r="Q590" s="6"/>
      <c r="R590" s="183"/>
      <c r="S590" s="37"/>
      <c r="T590" s="37"/>
      <c r="U590" s="274"/>
      <c r="V590" s="274"/>
      <c r="W590" s="274"/>
      <c r="X590" s="294"/>
      <c r="Y590" s="140"/>
      <c r="Z590" s="140"/>
      <c r="AA590" s="62"/>
      <c r="AB590" s="62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</row>
    <row r="591" spans="1:69" customFormat="1" ht="18.600000000000001" thickBot="1">
      <c r="A591" s="291"/>
      <c r="B591" s="272"/>
      <c r="C591" s="272"/>
      <c r="D591" s="274"/>
      <c r="E591" s="5"/>
      <c r="F591" s="5"/>
      <c r="G591" s="5"/>
      <c r="H591" s="5"/>
      <c r="I591" s="25"/>
      <c r="J591" s="5"/>
      <c r="K591" s="5"/>
      <c r="L591" s="279"/>
      <c r="M591" s="276"/>
      <c r="N591" s="274"/>
      <c r="O591" s="127"/>
      <c r="P591" s="127"/>
      <c r="Q591" s="6"/>
      <c r="R591" s="183"/>
      <c r="S591" s="127"/>
      <c r="T591" s="127"/>
      <c r="U591" s="274"/>
      <c r="V591" s="274"/>
      <c r="W591" s="274"/>
      <c r="X591" s="294"/>
      <c r="Y591" s="140"/>
      <c r="Z591" s="140"/>
      <c r="AA591" s="62"/>
      <c r="AB591" s="62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</row>
    <row r="592" spans="1:69" customFormat="1" ht="18.600000000000001" thickBot="1">
      <c r="A592" s="291"/>
      <c r="B592" s="272"/>
      <c r="C592" s="272"/>
      <c r="D592" s="274"/>
      <c r="E592" s="5"/>
      <c r="F592" s="5"/>
      <c r="G592" s="5"/>
      <c r="H592" s="34"/>
      <c r="I592" s="116"/>
      <c r="J592" s="5"/>
      <c r="K592" s="5"/>
      <c r="L592" s="279"/>
      <c r="M592" s="276"/>
      <c r="N592" s="274"/>
      <c r="O592" s="127"/>
      <c r="P592" s="127"/>
      <c r="Q592" s="155"/>
      <c r="R592" s="183"/>
      <c r="S592" s="127"/>
      <c r="T592" s="127"/>
      <c r="U592" s="274"/>
      <c r="V592" s="274"/>
      <c r="W592" s="274"/>
      <c r="X592" s="294"/>
      <c r="Y592" s="140"/>
      <c r="Z592" s="140"/>
      <c r="AA592" s="62"/>
      <c r="AB592" s="62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</row>
    <row r="593" spans="1:69" customFormat="1" ht="18.600000000000001" thickBot="1">
      <c r="A593" s="291"/>
      <c r="B593" s="272"/>
      <c r="C593" s="272"/>
      <c r="D593" s="274"/>
      <c r="E593" s="5"/>
      <c r="F593" s="34"/>
      <c r="G593" s="34"/>
      <c r="H593" s="34"/>
      <c r="I593" s="29"/>
      <c r="J593" s="34"/>
      <c r="K593" s="34"/>
      <c r="L593" s="279"/>
      <c r="M593" s="276"/>
      <c r="N593" s="274"/>
      <c r="O593" s="47"/>
      <c r="P593" s="37"/>
      <c r="Q593" s="155"/>
      <c r="R593" s="183"/>
      <c r="S593" s="37"/>
      <c r="T593" s="37"/>
      <c r="U593" s="274"/>
      <c r="V593" s="274"/>
      <c r="W593" s="274"/>
      <c r="X593" s="294"/>
      <c r="Y593" s="140"/>
      <c r="Z593" s="140"/>
      <c r="AA593" s="62"/>
      <c r="AB593" s="62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</row>
    <row r="594" spans="1:69" customFormat="1" ht="18.600000000000001" thickBot="1">
      <c r="A594" s="291"/>
      <c r="B594" s="273"/>
      <c r="C594" s="273"/>
      <c r="D594" s="274"/>
      <c r="E594" s="1"/>
      <c r="F594" s="34"/>
      <c r="G594" s="34"/>
      <c r="H594" s="34"/>
      <c r="I594" s="29"/>
      <c r="J594" s="34"/>
      <c r="K594" s="34"/>
      <c r="L594" s="280"/>
      <c r="M594" s="276"/>
      <c r="N594" s="274"/>
      <c r="O594" s="47"/>
      <c r="P594" s="37"/>
      <c r="Q594" s="155"/>
      <c r="R594" s="183"/>
      <c r="S594" s="37"/>
      <c r="T594" s="37"/>
      <c r="U594" s="275"/>
      <c r="V594" s="274"/>
      <c r="W594" s="275"/>
      <c r="X594" s="294"/>
      <c r="Y594" s="141"/>
      <c r="Z594" s="141"/>
      <c r="AA594" s="62"/>
      <c r="AB594" s="62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</row>
    <row r="595" spans="1:69" customFormat="1" ht="18">
      <c r="A595" s="291"/>
      <c r="B595" s="271" t="s">
        <v>34</v>
      </c>
      <c r="C595" s="271" t="s">
        <v>30</v>
      </c>
      <c r="D595" s="271" t="s">
        <v>65</v>
      </c>
      <c r="E595" s="5" t="s">
        <v>3</v>
      </c>
      <c r="F595" s="119" t="s">
        <v>37</v>
      </c>
      <c r="G595" s="119" t="s">
        <v>40</v>
      </c>
      <c r="H595" s="119">
        <v>197</v>
      </c>
      <c r="I595" s="120">
        <v>2.5499999999999998</v>
      </c>
      <c r="J595" s="119" t="s">
        <v>75</v>
      </c>
      <c r="K595" s="119" t="s">
        <v>42</v>
      </c>
      <c r="L595" s="276">
        <f>SUM(I595:I609)</f>
        <v>35.200000000000003</v>
      </c>
      <c r="M595" s="276"/>
      <c r="N595" s="274"/>
      <c r="O595" s="233" t="s">
        <v>5</v>
      </c>
      <c r="P595" s="233" t="s">
        <v>43</v>
      </c>
      <c r="Q595" s="8">
        <v>2206</v>
      </c>
      <c r="R595" s="182">
        <v>30.5</v>
      </c>
      <c r="S595" s="233" t="s">
        <v>71</v>
      </c>
      <c r="T595" s="233" t="s">
        <v>42</v>
      </c>
      <c r="U595" s="283">
        <f>SUM(R595:R609)</f>
        <v>155.15</v>
      </c>
      <c r="V595" s="274"/>
      <c r="W595" s="285">
        <v>6000</v>
      </c>
      <c r="X595" s="294"/>
      <c r="Y595" s="142" t="s">
        <v>236</v>
      </c>
      <c r="Z595" s="135" t="s">
        <v>237</v>
      </c>
      <c r="AA595" s="62"/>
      <c r="AB595" s="62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</row>
    <row r="596" spans="1:69" customFormat="1" ht="18">
      <c r="A596" s="291"/>
      <c r="B596" s="272"/>
      <c r="C596" s="272"/>
      <c r="D596" s="272"/>
      <c r="E596" s="5" t="s">
        <v>4</v>
      </c>
      <c r="F596" s="5" t="s">
        <v>37</v>
      </c>
      <c r="G596" s="5" t="s">
        <v>39</v>
      </c>
      <c r="H596" s="5">
        <v>1797</v>
      </c>
      <c r="I596" s="25">
        <v>5.2</v>
      </c>
      <c r="J596" s="5" t="s">
        <v>75</v>
      </c>
      <c r="K596" s="5" t="s">
        <v>42</v>
      </c>
      <c r="L596" s="276"/>
      <c r="M596" s="276"/>
      <c r="N596" s="274"/>
      <c r="O596" s="6" t="s">
        <v>5</v>
      </c>
      <c r="P596" s="6" t="s">
        <v>43</v>
      </c>
      <c r="Q596" s="6">
        <v>2207</v>
      </c>
      <c r="R596" s="178">
        <v>30.65</v>
      </c>
      <c r="S596" s="6" t="s">
        <v>71</v>
      </c>
      <c r="T596" s="6" t="s">
        <v>42</v>
      </c>
      <c r="U596" s="283"/>
      <c r="V596" s="274"/>
      <c r="W596" s="285"/>
      <c r="X596" s="294"/>
      <c r="Y596" s="140"/>
      <c r="Z596" s="140"/>
      <c r="AA596" s="62"/>
      <c r="AB596" s="62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</row>
    <row r="597" spans="1:69" customFormat="1" ht="18">
      <c r="A597" s="291"/>
      <c r="B597" s="272"/>
      <c r="C597" s="272"/>
      <c r="D597" s="272"/>
      <c r="E597" s="5" t="s">
        <v>57</v>
      </c>
      <c r="F597" s="5" t="s">
        <v>37</v>
      </c>
      <c r="G597" s="5" t="s">
        <v>40</v>
      </c>
      <c r="H597" s="130">
        <v>950</v>
      </c>
      <c r="I597" s="27">
        <v>8.65</v>
      </c>
      <c r="J597" s="130" t="s">
        <v>75</v>
      </c>
      <c r="K597" s="5" t="s">
        <v>42</v>
      </c>
      <c r="L597" s="276"/>
      <c r="M597" s="276"/>
      <c r="N597" s="274"/>
      <c r="O597" s="6" t="s">
        <v>5</v>
      </c>
      <c r="P597" s="6" t="s">
        <v>43</v>
      </c>
      <c r="Q597" s="6">
        <v>2208</v>
      </c>
      <c r="R597" s="178">
        <v>32.15</v>
      </c>
      <c r="S597" s="6" t="s">
        <v>71</v>
      </c>
      <c r="T597" s="6" t="s">
        <v>42</v>
      </c>
      <c r="U597" s="283"/>
      <c r="V597" s="274"/>
      <c r="W597" s="285"/>
      <c r="X597" s="294"/>
      <c r="Y597" s="140"/>
      <c r="Z597" s="140"/>
      <c r="AA597" s="62"/>
      <c r="AB597" s="62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</row>
    <row r="598" spans="1:69" customFormat="1" ht="18">
      <c r="A598" s="291"/>
      <c r="B598" s="272"/>
      <c r="C598" s="272"/>
      <c r="D598" s="272"/>
      <c r="E598" s="5" t="s">
        <v>28</v>
      </c>
      <c r="F598" s="5" t="s">
        <v>37</v>
      </c>
      <c r="G598" s="5" t="s">
        <v>40</v>
      </c>
      <c r="H598" s="5" t="s">
        <v>235</v>
      </c>
      <c r="I598" s="25">
        <v>18.8</v>
      </c>
      <c r="J598" s="5" t="s">
        <v>191</v>
      </c>
      <c r="K598" s="5" t="s">
        <v>42</v>
      </c>
      <c r="L598" s="276"/>
      <c r="M598" s="276"/>
      <c r="N598" s="274"/>
      <c r="O598" s="6" t="s">
        <v>5</v>
      </c>
      <c r="P598" s="6" t="s">
        <v>43</v>
      </c>
      <c r="Q598" s="6">
        <v>2209</v>
      </c>
      <c r="R598" s="178">
        <v>31.3</v>
      </c>
      <c r="S598" s="6" t="s">
        <v>71</v>
      </c>
      <c r="T598" s="6" t="s">
        <v>42</v>
      </c>
      <c r="U598" s="283"/>
      <c r="V598" s="274"/>
      <c r="W598" s="285"/>
      <c r="X598" s="294"/>
      <c r="Y598" s="140"/>
      <c r="Z598" s="140"/>
      <c r="AA598" s="62"/>
      <c r="AB598" s="62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</row>
    <row r="599" spans="1:69" customFormat="1" ht="18">
      <c r="A599" s="291"/>
      <c r="B599" s="272"/>
      <c r="C599" s="272"/>
      <c r="D599" s="272"/>
      <c r="E599" s="5"/>
      <c r="F599" s="5"/>
      <c r="G599" s="5"/>
      <c r="H599" s="5"/>
      <c r="I599" s="25"/>
      <c r="J599" s="5"/>
      <c r="K599" s="5"/>
      <c r="L599" s="276"/>
      <c r="M599" s="276"/>
      <c r="N599" s="274"/>
      <c r="O599" s="6" t="s">
        <v>5</v>
      </c>
      <c r="P599" s="6" t="s">
        <v>43</v>
      </c>
      <c r="Q599" s="6">
        <v>2210</v>
      </c>
      <c r="R599" s="178">
        <v>30.55</v>
      </c>
      <c r="S599" s="6" t="s">
        <v>71</v>
      </c>
      <c r="T599" s="6" t="s">
        <v>42</v>
      </c>
      <c r="U599" s="283"/>
      <c r="V599" s="274"/>
      <c r="W599" s="285"/>
      <c r="X599" s="294"/>
      <c r="Y599" s="140"/>
      <c r="Z599" s="140"/>
      <c r="AA599" s="62"/>
      <c r="AB599" s="62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</row>
    <row r="600" spans="1:69" customFormat="1" ht="18">
      <c r="A600" s="291"/>
      <c r="B600" s="272"/>
      <c r="C600" s="272"/>
      <c r="D600" s="272"/>
      <c r="E600" s="5"/>
      <c r="F600" s="5"/>
      <c r="G600" s="5"/>
      <c r="H600" s="34"/>
      <c r="I600" s="116"/>
      <c r="J600" s="5"/>
      <c r="K600" s="5"/>
      <c r="L600" s="276"/>
      <c r="M600" s="276"/>
      <c r="N600" s="274"/>
      <c r="O600" s="6"/>
      <c r="P600" s="6"/>
      <c r="Q600" s="6"/>
      <c r="R600" s="178"/>
      <c r="S600" s="6"/>
      <c r="T600" s="6"/>
      <c r="U600" s="283"/>
      <c r="V600" s="274"/>
      <c r="W600" s="285"/>
      <c r="X600" s="294"/>
      <c r="Y600" s="140"/>
      <c r="Z600" s="140"/>
      <c r="AA600" s="62"/>
      <c r="AB600" s="62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</row>
    <row r="601" spans="1:69" customFormat="1" ht="18.600000000000001" thickBot="1">
      <c r="A601" s="291"/>
      <c r="B601" s="272"/>
      <c r="C601" s="272"/>
      <c r="D601" s="272"/>
      <c r="E601" s="5"/>
      <c r="F601" s="5"/>
      <c r="G601" s="5"/>
      <c r="H601" s="34"/>
      <c r="I601" s="116"/>
      <c r="J601" s="5"/>
      <c r="K601" s="5"/>
      <c r="L601" s="276"/>
      <c r="M601" s="276"/>
      <c r="N601" s="274"/>
      <c r="O601" s="6"/>
      <c r="P601" s="6"/>
      <c r="Q601" s="6"/>
      <c r="R601" s="178"/>
      <c r="S601" s="6"/>
      <c r="T601" s="6"/>
      <c r="U601" s="283"/>
      <c r="V601" s="274"/>
      <c r="W601" s="285"/>
      <c r="X601" s="294"/>
      <c r="Y601" s="140"/>
      <c r="Z601" s="140"/>
      <c r="AA601" s="62"/>
      <c r="AB601" s="62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</row>
    <row r="602" spans="1:69" customFormat="1" ht="18.600000000000001" thickBot="1">
      <c r="A602" s="291"/>
      <c r="B602" s="272"/>
      <c r="C602" s="272"/>
      <c r="D602" s="272"/>
      <c r="E602" s="5"/>
      <c r="F602" s="5"/>
      <c r="G602" s="5"/>
      <c r="H602" s="34"/>
      <c r="I602" s="116"/>
      <c r="J602" s="5"/>
      <c r="K602" s="5"/>
      <c r="L602" s="276"/>
      <c r="M602" s="276"/>
      <c r="N602" s="274"/>
      <c r="O602" s="7"/>
      <c r="P602" s="7"/>
      <c r="Q602" s="7"/>
      <c r="R602" s="185"/>
      <c r="S602" s="7"/>
      <c r="T602" s="7"/>
      <c r="U602" s="283"/>
      <c r="V602" s="274"/>
      <c r="W602" s="285"/>
      <c r="X602" s="294"/>
      <c r="Y602" s="140"/>
      <c r="Z602" s="140"/>
      <c r="AA602" s="62"/>
      <c r="AB602" s="62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</row>
    <row r="603" spans="1:69" customFormat="1" ht="18.600000000000001" thickBot="1">
      <c r="A603" s="291"/>
      <c r="B603" s="272"/>
      <c r="C603" s="272"/>
      <c r="D603" s="274"/>
      <c r="E603" s="5"/>
      <c r="F603" s="5"/>
      <c r="G603" s="5"/>
      <c r="H603" s="5"/>
      <c r="I603" s="25"/>
      <c r="J603" s="5"/>
      <c r="K603" s="5"/>
      <c r="L603" s="276"/>
      <c r="M603" s="276"/>
      <c r="N603" s="274"/>
      <c r="O603" s="6"/>
      <c r="P603" s="6"/>
      <c r="Q603" s="6"/>
      <c r="R603" s="178"/>
      <c r="S603" s="6"/>
      <c r="T603" s="6"/>
      <c r="U603" s="274"/>
      <c r="V603" s="274"/>
      <c r="W603" s="274"/>
      <c r="X603" s="294"/>
      <c r="Y603" s="140"/>
      <c r="Z603" s="140"/>
      <c r="AA603" s="62"/>
      <c r="AB603" s="62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</row>
    <row r="604" spans="1:69" customFormat="1" ht="18.600000000000001" thickBot="1">
      <c r="A604" s="291"/>
      <c r="B604" s="272"/>
      <c r="C604" s="272"/>
      <c r="D604" s="274"/>
      <c r="E604" s="5"/>
      <c r="F604" s="2"/>
      <c r="G604" s="2"/>
      <c r="H604" s="5"/>
      <c r="I604" s="25"/>
      <c r="J604" s="2"/>
      <c r="K604" s="5"/>
      <c r="L604" s="276"/>
      <c r="M604" s="276"/>
      <c r="N604" s="274"/>
      <c r="O604" s="6"/>
      <c r="P604" s="6"/>
      <c r="Q604" s="6"/>
      <c r="R604" s="178"/>
      <c r="S604" s="6"/>
      <c r="T604" s="6"/>
      <c r="U604" s="274"/>
      <c r="V604" s="274"/>
      <c r="W604" s="274"/>
      <c r="X604" s="294"/>
      <c r="Y604" s="140"/>
      <c r="Z604" s="140"/>
      <c r="AA604" s="62"/>
      <c r="AB604" s="62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</row>
    <row r="605" spans="1:69" customFormat="1" ht="18.600000000000001" thickBot="1">
      <c r="A605" s="291"/>
      <c r="B605" s="272"/>
      <c r="C605" s="272"/>
      <c r="D605" s="274"/>
      <c r="E605" s="34"/>
      <c r="F605" s="2"/>
      <c r="G605" s="2"/>
      <c r="H605" s="5"/>
      <c r="I605" s="25"/>
      <c r="J605" s="5"/>
      <c r="K605" s="34"/>
      <c r="L605" s="276"/>
      <c r="M605" s="276"/>
      <c r="N605" s="274"/>
      <c r="O605" s="172"/>
      <c r="P605" s="172"/>
      <c r="Q605" s="172"/>
      <c r="R605" s="183"/>
      <c r="S605" s="172"/>
      <c r="T605" s="172"/>
      <c r="U605" s="274"/>
      <c r="V605" s="274"/>
      <c r="W605" s="274"/>
      <c r="X605" s="294"/>
      <c r="Y605" s="175"/>
      <c r="Z605" s="175"/>
      <c r="AA605" s="171"/>
      <c r="AB605" s="171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</row>
    <row r="606" spans="1:69" customFormat="1" ht="18.600000000000001" thickBot="1">
      <c r="A606" s="291"/>
      <c r="B606" s="272"/>
      <c r="C606" s="272"/>
      <c r="D606" s="274"/>
      <c r="E606" s="34"/>
      <c r="F606" s="2"/>
      <c r="G606" s="2"/>
      <c r="H606" s="5"/>
      <c r="I606" s="25"/>
      <c r="J606" s="5"/>
      <c r="K606" s="34"/>
      <c r="L606" s="276"/>
      <c r="M606" s="276"/>
      <c r="N606" s="274"/>
      <c r="O606" s="172"/>
      <c r="P606" s="172"/>
      <c r="Q606" s="172"/>
      <c r="R606" s="183"/>
      <c r="S606" s="172"/>
      <c r="T606" s="172"/>
      <c r="U606" s="274"/>
      <c r="V606" s="274"/>
      <c r="W606" s="274"/>
      <c r="X606" s="294"/>
      <c r="Y606" s="175"/>
      <c r="Z606" s="175"/>
      <c r="AA606" s="171"/>
      <c r="AB606" s="171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</row>
    <row r="607" spans="1:69" customFormat="1" ht="18.600000000000001" thickBot="1">
      <c r="A607" s="291"/>
      <c r="B607" s="272"/>
      <c r="C607" s="272"/>
      <c r="D607" s="274"/>
      <c r="E607" s="34"/>
      <c r="F607" s="2"/>
      <c r="G607" s="2"/>
      <c r="H607" s="5"/>
      <c r="I607" s="25"/>
      <c r="J607" s="5"/>
      <c r="K607" s="34"/>
      <c r="L607" s="276"/>
      <c r="M607" s="276"/>
      <c r="N607" s="274"/>
      <c r="O607" s="172"/>
      <c r="P607" s="172"/>
      <c r="Q607" s="172"/>
      <c r="R607" s="183"/>
      <c r="S607" s="172"/>
      <c r="T607" s="172"/>
      <c r="U607" s="274"/>
      <c r="V607" s="274"/>
      <c r="W607" s="274"/>
      <c r="X607" s="294"/>
      <c r="Y607" s="175"/>
      <c r="Z607" s="175"/>
      <c r="AA607" s="171"/>
      <c r="AB607" s="171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</row>
    <row r="608" spans="1:69" customFormat="1" ht="18.600000000000001" thickBot="1">
      <c r="A608" s="291"/>
      <c r="B608" s="272"/>
      <c r="C608" s="272"/>
      <c r="D608" s="274"/>
      <c r="E608" s="34"/>
      <c r="F608" s="2"/>
      <c r="G608" s="2"/>
      <c r="H608" s="5"/>
      <c r="I608" s="25"/>
      <c r="J608" s="34"/>
      <c r="K608" s="34"/>
      <c r="L608" s="276"/>
      <c r="M608" s="276"/>
      <c r="N608" s="274"/>
      <c r="O608" s="174"/>
      <c r="P608" s="174"/>
      <c r="Q608" s="174"/>
      <c r="R608" s="183"/>
      <c r="S608" s="174"/>
      <c r="T608" s="174"/>
      <c r="U608" s="274"/>
      <c r="V608" s="274"/>
      <c r="W608" s="274"/>
      <c r="X608" s="294"/>
      <c r="Y608" s="175"/>
      <c r="Z608" s="175"/>
      <c r="AA608" s="173"/>
      <c r="AB608" s="173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</row>
    <row r="609" spans="1:69" customFormat="1" ht="18.600000000000001" thickBot="1">
      <c r="A609" s="291"/>
      <c r="B609" s="272"/>
      <c r="C609" s="273"/>
      <c r="D609" s="274"/>
      <c r="E609" s="1"/>
      <c r="F609" s="5"/>
      <c r="G609" s="5"/>
      <c r="H609" s="5"/>
      <c r="I609" s="25"/>
      <c r="J609" s="1"/>
      <c r="K609" s="1"/>
      <c r="L609" s="277"/>
      <c r="M609" s="277"/>
      <c r="N609" s="274"/>
      <c r="O609" s="9"/>
      <c r="P609" s="9"/>
      <c r="Q609" s="9"/>
      <c r="R609" s="184"/>
      <c r="S609" s="9"/>
      <c r="T609" s="9"/>
      <c r="U609" s="274"/>
      <c r="V609" s="274"/>
      <c r="W609" s="274"/>
      <c r="X609" s="294"/>
      <c r="Y609" s="141"/>
      <c r="Z609" s="141"/>
      <c r="AA609" s="62"/>
      <c r="AB609" s="62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</row>
    <row r="610" spans="1:69" customFormat="1" ht="18">
      <c r="A610" s="290">
        <v>21</v>
      </c>
      <c r="B610" s="271" t="s">
        <v>33</v>
      </c>
      <c r="C610" s="271" t="s">
        <v>31</v>
      </c>
      <c r="D610" s="271" t="s">
        <v>64</v>
      </c>
      <c r="E610" s="5" t="s">
        <v>57</v>
      </c>
      <c r="F610" s="84" t="s">
        <v>37</v>
      </c>
      <c r="G610" s="84" t="s">
        <v>39</v>
      </c>
      <c r="H610" s="3">
        <v>951</v>
      </c>
      <c r="I610" s="28">
        <v>7.75</v>
      </c>
      <c r="J610" s="34" t="s">
        <v>90</v>
      </c>
      <c r="K610" s="2" t="s">
        <v>42</v>
      </c>
      <c r="L610" s="278">
        <f>SUM(I610:I624)</f>
        <v>12.55</v>
      </c>
      <c r="M610" s="278">
        <f>L625+L610</f>
        <v>159.40000000000003</v>
      </c>
      <c r="N610" s="281">
        <f>N580+M610-V610</f>
        <v>482.79999999999995</v>
      </c>
      <c r="O610" s="262" t="s">
        <v>5</v>
      </c>
      <c r="P610" s="262" t="s">
        <v>43</v>
      </c>
      <c r="Q610" s="8">
        <v>2211</v>
      </c>
      <c r="R610" s="182">
        <v>29.55</v>
      </c>
      <c r="S610" s="262" t="s">
        <v>71</v>
      </c>
      <c r="T610" s="262" t="s">
        <v>42</v>
      </c>
      <c r="U610" s="282">
        <f>SUM(R610:R624)</f>
        <v>147.5</v>
      </c>
      <c r="V610" s="282">
        <f>U625+U610</f>
        <v>301.75</v>
      </c>
      <c r="W610" s="284">
        <v>7500</v>
      </c>
      <c r="X610" s="293">
        <f>(W610+W625)*18</f>
        <v>257400</v>
      </c>
      <c r="Y610" s="145"/>
      <c r="Z610" s="135"/>
      <c r="AA610" s="62"/>
      <c r="AB610" s="62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</row>
    <row r="611" spans="1:69" customFormat="1" ht="18">
      <c r="A611" s="291"/>
      <c r="B611" s="272"/>
      <c r="C611" s="272"/>
      <c r="D611" s="274"/>
      <c r="E611" s="5" t="s">
        <v>57</v>
      </c>
      <c r="F611" s="34" t="s">
        <v>37</v>
      </c>
      <c r="G611" s="34" t="s">
        <v>39</v>
      </c>
      <c r="H611" s="5">
        <v>952</v>
      </c>
      <c r="I611" s="25">
        <v>4.8</v>
      </c>
      <c r="J611" s="34" t="s">
        <v>90</v>
      </c>
      <c r="K611" s="2" t="s">
        <v>42</v>
      </c>
      <c r="L611" s="279"/>
      <c r="M611" s="276"/>
      <c r="N611" s="274"/>
      <c r="O611" s="6" t="s">
        <v>5</v>
      </c>
      <c r="P611" s="6" t="s">
        <v>43</v>
      </c>
      <c r="Q611" s="6">
        <v>2212</v>
      </c>
      <c r="R611" s="178">
        <v>27.85</v>
      </c>
      <c r="S611" s="6" t="s">
        <v>71</v>
      </c>
      <c r="T611" s="6" t="s">
        <v>42</v>
      </c>
      <c r="U611" s="274"/>
      <c r="V611" s="274"/>
      <c r="W611" s="274"/>
      <c r="X611" s="294"/>
      <c r="Y611" s="140"/>
      <c r="Z611" s="140"/>
      <c r="AA611" s="62"/>
      <c r="AB611" s="62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</row>
    <row r="612" spans="1:69" customFormat="1" ht="18">
      <c r="A612" s="291"/>
      <c r="B612" s="272"/>
      <c r="C612" s="272"/>
      <c r="D612" s="274"/>
      <c r="E612" s="5"/>
      <c r="F612" s="5"/>
      <c r="G612" s="5"/>
      <c r="H612" s="34"/>
      <c r="I612" s="116"/>
      <c r="J612" s="5"/>
      <c r="K612" s="5"/>
      <c r="L612" s="279"/>
      <c r="M612" s="276"/>
      <c r="N612" s="274"/>
      <c r="O612" s="6" t="s">
        <v>5</v>
      </c>
      <c r="P612" s="6" t="s">
        <v>43</v>
      </c>
      <c r="Q612" s="6">
        <v>2213</v>
      </c>
      <c r="R612" s="178">
        <v>28.15</v>
      </c>
      <c r="S612" s="6" t="s">
        <v>71</v>
      </c>
      <c r="T612" s="6" t="s">
        <v>42</v>
      </c>
      <c r="U612" s="274"/>
      <c r="V612" s="274"/>
      <c r="W612" s="274"/>
      <c r="X612" s="294"/>
      <c r="Y612" s="140"/>
      <c r="Z612" s="140"/>
      <c r="AA612" s="62"/>
      <c r="AB612" s="62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</row>
    <row r="613" spans="1:69" customFormat="1" ht="18">
      <c r="A613" s="291"/>
      <c r="B613" s="272"/>
      <c r="C613" s="272"/>
      <c r="D613" s="274"/>
      <c r="E613" s="5"/>
      <c r="F613" s="5"/>
      <c r="G613" s="5"/>
      <c r="H613" s="34"/>
      <c r="I613" s="116"/>
      <c r="J613" s="5"/>
      <c r="K613" s="5"/>
      <c r="L613" s="279"/>
      <c r="M613" s="276"/>
      <c r="N613" s="274"/>
      <c r="O613" s="6" t="s">
        <v>5</v>
      </c>
      <c r="P613" s="6" t="s">
        <v>43</v>
      </c>
      <c r="Q613" s="6">
        <v>2214</v>
      </c>
      <c r="R613" s="178">
        <v>29.75</v>
      </c>
      <c r="S613" s="6" t="s">
        <v>71</v>
      </c>
      <c r="T613" s="6" t="s">
        <v>42</v>
      </c>
      <c r="U613" s="274"/>
      <c r="V613" s="274"/>
      <c r="W613" s="274"/>
      <c r="X613" s="294"/>
      <c r="Y613" s="140"/>
      <c r="Z613" s="140"/>
      <c r="AA613" s="62"/>
      <c r="AB613" s="62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</row>
    <row r="614" spans="1:69" customFormat="1" ht="18">
      <c r="A614" s="291"/>
      <c r="B614" s="272"/>
      <c r="C614" s="272"/>
      <c r="D614" s="274"/>
      <c r="E614" s="5"/>
      <c r="F614" s="5"/>
      <c r="G614" s="5"/>
      <c r="H614" s="34"/>
      <c r="I614" s="116"/>
      <c r="J614" s="5"/>
      <c r="K614" s="5"/>
      <c r="L614" s="279"/>
      <c r="M614" s="276"/>
      <c r="N614" s="274"/>
      <c r="O614" s="6" t="s">
        <v>5</v>
      </c>
      <c r="P614" s="6" t="s">
        <v>43</v>
      </c>
      <c r="Q614" s="6">
        <v>2215</v>
      </c>
      <c r="R614" s="178">
        <v>32.200000000000003</v>
      </c>
      <c r="S614" s="6" t="s">
        <v>71</v>
      </c>
      <c r="T614" s="6" t="s">
        <v>42</v>
      </c>
      <c r="U614" s="274"/>
      <c r="V614" s="274"/>
      <c r="W614" s="274"/>
      <c r="X614" s="294"/>
      <c r="Y614" s="140"/>
      <c r="Z614" s="140"/>
      <c r="AA614" s="62"/>
      <c r="AB614" s="62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</row>
    <row r="615" spans="1:69" customFormat="1" ht="18">
      <c r="A615" s="291"/>
      <c r="B615" s="272"/>
      <c r="C615" s="272"/>
      <c r="D615" s="274"/>
      <c r="E615" s="5"/>
      <c r="F615" s="5"/>
      <c r="G615" s="5"/>
      <c r="H615" s="34"/>
      <c r="I615" s="116"/>
      <c r="J615" s="5"/>
      <c r="K615" s="5"/>
      <c r="L615" s="279"/>
      <c r="M615" s="276"/>
      <c r="N615" s="274"/>
      <c r="O615" s="7"/>
      <c r="P615" s="7"/>
      <c r="Q615" s="7"/>
      <c r="R615" s="178"/>
      <c r="S615" s="6"/>
      <c r="T615" s="7"/>
      <c r="U615" s="274"/>
      <c r="V615" s="274"/>
      <c r="W615" s="274"/>
      <c r="X615" s="294"/>
      <c r="Y615" s="140"/>
      <c r="Z615" s="151"/>
      <c r="AA615" s="62"/>
      <c r="AB615" s="62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</row>
    <row r="616" spans="1:69" customFormat="1" ht="18.600000000000001" thickBot="1">
      <c r="A616" s="291"/>
      <c r="B616" s="272"/>
      <c r="C616" s="272"/>
      <c r="D616" s="274"/>
      <c r="E616" s="5"/>
      <c r="F616" s="5"/>
      <c r="G616" s="5"/>
      <c r="H616" s="34"/>
      <c r="I616" s="116"/>
      <c r="J616" s="5"/>
      <c r="K616" s="5"/>
      <c r="L616" s="279"/>
      <c r="M616" s="276"/>
      <c r="N616" s="274"/>
      <c r="O616" s="6"/>
      <c r="P616" s="6"/>
      <c r="Q616" s="6"/>
      <c r="R616" s="178"/>
      <c r="S616" s="6"/>
      <c r="T616" s="6"/>
      <c r="U616" s="274"/>
      <c r="V616" s="274"/>
      <c r="W616" s="274"/>
      <c r="X616" s="294"/>
      <c r="Y616" s="140"/>
      <c r="Z616" s="151"/>
      <c r="AA616" s="62"/>
      <c r="AB616" s="62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</row>
    <row r="617" spans="1:69" customFormat="1" ht="18.600000000000001" thickBot="1">
      <c r="A617" s="291"/>
      <c r="B617" s="272"/>
      <c r="C617" s="272"/>
      <c r="D617" s="274"/>
      <c r="E617" s="5"/>
      <c r="F617" s="5"/>
      <c r="G617" s="5"/>
      <c r="H617" s="34"/>
      <c r="I617" s="116"/>
      <c r="J617" s="5"/>
      <c r="K617" s="5"/>
      <c r="L617" s="279"/>
      <c r="M617" s="276"/>
      <c r="N617" s="274"/>
      <c r="O617" s="6"/>
      <c r="P617" s="6"/>
      <c r="Q617" s="6"/>
      <c r="R617" s="178"/>
      <c r="S617" s="6"/>
      <c r="T617" s="6"/>
      <c r="U617" s="274"/>
      <c r="V617" s="274"/>
      <c r="W617" s="274"/>
      <c r="X617" s="294"/>
      <c r="Y617" s="140"/>
      <c r="Z617" s="151"/>
      <c r="AA617" s="62"/>
      <c r="AB617" s="62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</row>
    <row r="618" spans="1:69" customFormat="1" ht="18.600000000000001" thickBot="1">
      <c r="A618" s="291"/>
      <c r="B618" s="272"/>
      <c r="C618" s="272"/>
      <c r="D618" s="274"/>
      <c r="E618" s="5"/>
      <c r="F618" s="5"/>
      <c r="G618" s="5"/>
      <c r="H618" s="34"/>
      <c r="I618" s="116"/>
      <c r="J618" s="5"/>
      <c r="K618" s="5"/>
      <c r="L618" s="279"/>
      <c r="M618" s="276"/>
      <c r="N618" s="274"/>
      <c r="O618" s="6"/>
      <c r="P618" s="6"/>
      <c r="Q618" s="6"/>
      <c r="R618" s="178"/>
      <c r="S618" s="6"/>
      <c r="T618" s="6"/>
      <c r="U618" s="274"/>
      <c r="V618" s="274"/>
      <c r="W618" s="274"/>
      <c r="X618" s="294"/>
      <c r="Y618" s="140"/>
      <c r="Z618" s="151"/>
      <c r="AA618" s="62"/>
      <c r="AB618" s="62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</row>
    <row r="619" spans="1:69" customFormat="1" ht="18.600000000000001" thickBot="1">
      <c r="A619" s="291"/>
      <c r="B619" s="272"/>
      <c r="C619" s="272"/>
      <c r="D619" s="274"/>
      <c r="E619" s="5"/>
      <c r="F619" s="5"/>
      <c r="G619" s="5"/>
      <c r="H619" s="34"/>
      <c r="I619" s="116"/>
      <c r="J619" s="5"/>
      <c r="K619" s="5"/>
      <c r="L619" s="279"/>
      <c r="M619" s="276"/>
      <c r="N619" s="274"/>
      <c r="O619" s="69"/>
      <c r="P619" s="69"/>
      <c r="Q619" s="153"/>
      <c r="R619" s="188"/>
      <c r="S619" s="69"/>
      <c r="T619" s="69"/>
      <c r="U619" s="274"/>
      <c r="V619" s="274"/>
      <c r="W619" s="274"/>
      <c r="X619" s="294"/>
      <c r="Y619" s="140"/>
      <c r="Z619" s="151"/>
      <c r="AA619" s="62"/>
      <c r="AB619" s="62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</row>
    <row r="620" spans="1:69" customFormat="1" ht="18.600000000000001" thickBot="1">
      <c r="A620" s="291"/>
      <c r="B620" s="272"/>
      <c r="C620" s="272"/>
      <c r="D620" s="274"/>
      <c r="E620" s="5"/>
      <c r="F620" s="5"/>
      <c r="G620" s="5"/>
      <c r="H620" s="34"/>
      <c r="I620" s="116"/>
      <c r="J620" s="5"/>
      <c r="K620" s="5"/>
      <c r="L620" s="279"/>
      <c r="M620" s="276"/>
      <c r="N620" s="274"/>
      <c r="O620" s="54"/>
      <c r="P620" s="54"/>
      <c r="Q620" s="155"/>
      <c r="R620" s="183"/>
      <c r="S620" s="54"/>
      <c r="T620" s="54"/>
      <c r="U620" s="274"/>
      <c r="V620" s="274"/>
      <c r="W620" s="274"/>
      <c r="X620" s="294"/>
      <c r="Y620" s="140"/>
      <c r="Z620" s="151"/>
      <c r="AA620" s="62"/>
      <c r="AB620" s="62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</row>
    <row r="621" spans="1:69" customFormat="1" ht="18.600000000000001" thickBot="1">
      <c r="A621" s="291"/>
      <c r="B621" s="272"/>
      <c r="C621" s="272"/>
      <c r="D621" s="274"/>
      <c r="E621" s="2"/>
      <c r="F621" s="5"/>
      <c r="G621" s="5"/>
      <c r="H621" s="5"/>
      <c r="I621" s="25"/>
      <c r="J621" s="5"/>
      <c r="K621" s="5"/>
      <c r="L621" s="279"/>
      <c r="M621" s="276"/>
      <c r="N621" s="274"/>
      <c r="O621" s="54"/>
      <c r="P621" s="54"/>
      <c r="Q621" s="155"/>
      <c r="R621" s="183"/>
      <c r="S621" s="54"/>
      <c r="T621" s="54"/>
      <c r="U621" s="274"/>
      <c r="V621" s="274"/>
      <c r="W621" s="274"/>
      <c r="X621" s="294"/>
      <c r="Y621" s="140"/>
      <c r="Z621" s="151"/>
      <c r="AA621" s="62"/>
      <c r="AB621" s="62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</row>
    <row r="622" spans="1:69" customFormat="1" ht="18.600000000000001" thickBot="1">
      <c r="A622" s="291"/>
      <c r="B622" s="272"/>
      <c r="C622" s="272"/>
      <c r="D622" s="274"/>
      <c r="E622" s="5"/>
      <c r="F622" s="34"/>
      <c r="G622" s="34"/>
      <c r="H622" s="34"/>
      <c r="I622" s="113"/>
      <c r="J622" s="34"/>
      <c r="K622" s="34"/>
      <c r="L622" s="279"/>
      <c r="M622" s="276"/>
      <c r="N622" s="274"/>
      <c r="O622" s="112"/>
      <c r="P622" s="112"/>
      <c r="Q622" s="155"/>
      <c r="R622" s="183"/>
      <c r="S622" s="112"/>
      <c r="T622" s="112"/>
      <c r="U622" s="274"/>
      <c r="V622" s="274"/>
      <c r="W622" s="274"/>
      <c r="X622" s="294"/>
      <c r="Y622" s="140"/>
      <c r="Z622" s="151"/>
      <c r="AA622" s="62"/>
      <c r="AB622" s="62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</row>
    <row r="623" spans="1:69" customFormat="1" ht="18.600000000000001" thickBot="1">
      <c r="A623" s="291"/>
      <c r="B623" s="272"/>
      <c r="C623" s="272"/>
      <c r="D623" s="274"/>
      <c r="E623" s="129"/>
      <c r="F623" s="34"/>
      <c r="G623" s="34"/>
      <c r="H623" s="34"/>
      <c r="I623" s="116"/>
      <c r="J623" s="34"/>
      <c r="K623" s="34"/>
      <c r="L623" s="279"/>
      <c r="M623" s="276"/>
      <c r="N623" s="274"/>
      <c r="O623" s="128"/>
      <c r="P623" s="128"/>
      <c r="Q623" s="155"/>
      <c r="R623" s="183"/>
      <c r="S623" s="128"/>
      <c r="T623" s="128"/>
      <c r="U623" s="274"/>
      <c r="V623" s="274"/>
      <c r="W623" s="274"/>
      <c r="X623" s="294"/>
      <c r="Y623" s="140"/>
      <c r="Z623" s="151"/>
      <c r="AA623" s="62"/>
      <c r="AB623" s="62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</row>
    <row r="624" spans="1:69" customFormat="1" ht="18.600000000000001" thickBot="1">
      <c r="A624" s="291"/>
      <c r="B624" s="273"/>
      <c r="C624" s="273"/>
      <c r="D624" s="274"/>
      <c r="E624" s="1"/>
      <c r="F624" s="1"/>
      <c r="G624" s="1"/>
      <c r="H624" s="1"/>
      <c r="I624" s="26"/>
      <c r="J624" s="1"/>
      <c r="K624" s="1"/>
      <c r="L624" s="280"/>
      <c r="M624" s="276"/>
      <c r="N624" s="274"/>
      <c r="O624" s="9"/>
      <c r="P624" s="9"/>
      <c r="Q624" s="9"/>
      <c r="R624" s="184"/>
      <c r="S624" s="9"/>
      <c r="T624" s="9"/>
      <c r="U624" s="275"/>
      <c r="V624" s="274"/>
      <c r="W624" s="275"/>
      <c r="X624" s="294"/>
      <c r="Y624" s="141"/>
      <c r="Z624" s="152"/>
      <c r="AA624" s="62"/>
      <c r="AB624" s="62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</row>
    <row r="625" spans="1:69" customFormat="1" ht="18">
      <c r="A625" s="291"/>
      <c r="B625" s="271" t="s">
        <v>34</v>
      </c>
      <c r="C625" s="271" t="s">
        <v>29</v>
      </c>
      <c r="D625" s="271" t="s">
        <v>36</v>
      </c>
      <c r="E625" s="2" t="s">
        <v>57</v>
      </c>
      <c r="F625" s="2" t="s">
        <v>37</v>
      </c>
      <c r="G625" s="2" t="s">
        <v>39</v>
      </c>
      <c r="H625" s="2">
        <v>965</v>
      </c>
      <c r="I625" s="27">
        <v>8.0500000000000007</v>
      </c>
      <c r="J625" s="2" t="s">
        <v>75</v>
      </c>
      <c r="K625" s="2" t="s">
        <v>42</v>
      </c>
      <c r="L625" s="278">
        <f>SUM(I625:I639)</f>
        <v>146.85000000000002</v>
      </c>
      <c r="M625" s="276"/>
      <c r="N625" s="274"/>
      <c r="O625" s="224" t="s">
        <v>5</v>
      </c>
      <c r="P625" s="224" t="s">
        <v>43</v>
      </c>
      <c r="Q625" s="8">
        <v>2216</v>
      </c>
      <c r="R625" s="182">
        <v>28.04</v>
      </c>
      <c r="S625" s="8" t="s">
        <v>71</v>
      </c>
      <c r="T625" s="224" t="s">
        <v>42</v>
      </c>
      <c r="U625" s="283">
        <f>SUM(R625:R639)</f>
        <v>154.25</v>
      </c>
      <c r="V625" s="274"/>
      <c r="W625" s="285">
        <v>6800</v>
      </c>
      <c r="X625" s="294"/>
      <c r="Y625" s="234"/>
      <c r="Z625" s="135"/>
      <c r="AA625" s="62"/>
      <c r="AB625" s="62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</row>
    <row r="626" spans="1:69" customFormat="1" ht="18">
      <c r="A626" s="291"/>
      <c r="B626" s="272"/>
      <c r="C626" s="272"/>
      <c r="D626" s="272"/>
      <c r="E626" s="5" t="s">
        <v>28</v>
      </c>
      <c r="F626" s="2" t="s">
        <v>37</v>
      </c>
      <c r="G626" s="2" t="s">
        <v>40</v>
      </c>
      <c r="H626" s="2" t="s">
        <v>238</v>
      </c>
      <c r="I626" s="27">
        <v>38.25</v>
      </c>
      <c r="J626" s="2" t="s">
        <v>142</v>
      </c>
      <c r="K626" s="2" t="s">
        <v>42</v>
      </c>
      <c r="L626" s="279"/>
      <c r="M626" s="276"/>
      <c r="N626" s="274"/>
      <c r="O626" s="6" t="s">
        <v>5</v>
      </c>
      <c r="P626" s="6" t="s">
        <v>43</v>
      </c>
      <c r="Q626" s="6">
        <v>2217</v>
      </c>
      <c r="R626" s="178">
        <v>32.1</v>
      </c>
      <c r="S626" s="6" t="s">
        <v>71</v>
      </c>
      <c r="T626" s="6" t="s">
        <v>42</v>
      </c>
      <c r="U626" s="283"/>
      <c r="V626" s="274"/>
      <c r="W626" s="285"/>
      <c r="X626" s="294"/>
      <c r="Y626" s="140"/>
      <c r="Z626" s="140"/>
      <c r="AA626" s="62"/>
      <c r="AB626" s="62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</row>
    <row r="627" spans="1:69" customFormat="1" ht="18">
      <c r="A627" s="291"/>
      <c r="B627" s="272"/>
      <c r="C627" s="272"/>
      <c r="D627" s="272"/>
      <c r="E627" s="5" t="s">
        <v>4</v>
      </c>
      <c r="F627" s="2" t="s">
        <v>37</v>
      </c>
      <c r="G627" s="2" t="s">
        <v>39</v>
      </c>
      <c r="H627" s="2">
        <v>17433</v>
      </c>
      <c r="I627" s="27">
        <v>28.1</v>
      </c>
      <c r="J627" s="2">
        <v>6135</v>
      </c>
      <c r="K627" s="2" t="s">
        <v>41</v>
      </c>
      <c r="L627" s="279"/>
      <c r="M627" s="276"/>
      <c r="N627" s="274"/>
      <c r="O627" s="6" t="s">
        <v>5</v>
      </c>
      <c r="P627" s="6" t="s">
        <v>43</v>
      </c>
      <c r="Q627" s="6">
        <v>2218</v>
      </c>
      <c r="R627" s="178">
        <v>31.76</v>
      </c>
      <c r="S627" s="6" t="s">
        <v>71</v>
      </c>
      <c r="T627" s="6" t="s">
        <v>42</v>
      </c>
      <c r="U627" s="283"/>
      <c r="V627" s="274"/>
      <c r="W627" s="285"/>
      <c r="X627" s="294"/>
      <c r="Y627" s="140"/>
      <c r="Z627" s="140"/>
      <c r="AA627" s="62"/>
      <c r="AB627" s="62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</row>
    <row r="628" spans="1:69" customFormat="1" ht="18">
      <c r="A628" s="291"/>
      <c r="B628" s="272"/>
      <c r="C628" s="272"/>
      <c r="D628" s="272"/>
      <c r="E628" s="5" t="s">
        <v>28</v>
      </c>
      <c r="F628" s="2" t="s">
        <v>37</v>
      </c>
      <c r="G628" s="2" t="s">
        <v>40</v>
      </c>
      <c r="H628" s="2" t="s">
        <v>239</v>
      </c>
      <c r="I628" s="27">
        <v>25.2</v>
      </c>
      <c r="J628" s="2" t="s">
        <v>147</v>
      </c>
      <c r="K628" s="2" t="s">
        <v>42</v>
      </c>
      <c r="L628" s="279"/>
      <c r="M628" s="276"/>
      <c r="N628" s="274"/>
      <c r="O628" s="6" t="s">
        <v>5</v>
      </c>
      <c r="P628" s="6" t="s">
        <v>43</v>
      </c>
      <c r="Q628" s="6">
        <v>2219</v>
      </c>
      <c r="R628" s="178">
        <v>32.799999999999997</v>
      </c>
      <c r="S628" s="6" t="s">
        <v>71</v>
      </c>
      <c r="T628" s="6" t="s">
        <v>42</v>
      </c>
      <c r="U628" s="283"/>
      <c r="V628" s="274"/>
      <c r="W628" s="285"/>
      <c r="X628" s="294"/>
      <c r="Y628" s="140"/>
      <c r="Z628" s="140"/>
      <c r="AA628" s="62"/>
      <c r="AB628" s="62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</row>
    <row r="629" spans="1:69" customFormat="1" ht="18">
      <c r="A629" s="291"/>
      <c r="B629" s="272"/>
      <c r="C629" s="272"/>
      <c r="D629" s="272"/>
      <c r="E629" s="5" t="s">
        <v>28</v>
      </c>
      <c r="F629" s="5" t="s">
        <v>37</v>
      </c>
      <c r="G629" s="5" t="s">
        <v>40</v>
      </c>
      <c r="H629" s="5" t="s">
        <v>240</v>
      </c>
      <c r="I629" s="25">
        <v>23.75</v>
      </c>
      <c r="J629" s="34" t="s">
        <v>173</v>
      </c>
      <c r="K629" s="2" t="s">
        <v>42</v>
      </c>
      <c r="L629" s="279"/>
      <c r="M629" s="276"/>
      <c r="N629" s="274"/>
      <c r="O629" s="6" t="s">
        <v>5</v>
      </c>
      <c r="P629" s="6" t="s">
        <v>43</v>
      </c>
      <c r="Q629" s="6">
        <v>2220</v>
      </c>
      <c r="R629" s="178">
        <v>29.55</v>
      </c>
      <c r="S629" s="6" t="s">
        <v>71</v>
      </c>
      <c r="T629" s="6" t="s">
        <v>42</v>
      </c>
      <c r="U629" s="283"/>
      <c r="V629" s="274"/>
      <c r="W629" s="285"/>
      <c r="X629" s="294"/>
      <c r="Y629" s="140"/>
      <c r="Z629" s="140"/>
      <c r="AA629" s="62"/>
      <c r="AB629" s="62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</row>
    <row r="630" spans="1:69" customFormat="1" ht="18.600000000000001" thickBot="1">
      <c r="A630" s="291"/>
      <c r="B630" s="272"/>
      <c r="C630" s="272"/>
      <c r="D630" s="272"/>
      <c r="E630" s="5" t="s">
        <v>28</v>
      </c>
      <c r="F630" s="5" t="s">
        <v>37</v>
      </c>
      <c r="G630" s="5" t="s">
        <v>40</v>
      </c>
      <c r="H630" s="5" t="s">
        <v>241</v>
      </c>
      <c r="I630" s="25">
        <v>23.5</v>
      </c>
      <c r="J630" s="5" t="s">
        <v>242</v>
      </c>
      <c r="K630" s="5" t="s">
        <v>42</v>
      </c>
      <c r="L630" s="279"/>
      <c r="M630" s="276"/>
      <c r="N630" s="274"/>
      <c r="O630" s="7"/>
      <c r="P630" s="7"/>
      <c r="Q630" s="7"/>
      <c r="R630" s="185"/>
      <c r="S630" s="7"/>
      <c r="T630" s="7"/>
      <c r="U630" s="283"/>
      <c r="V630" s="274"/>
      <c r="W630" s="285"/>
      <c r="X630" s="294"/>
      <c r="Y630" s="140"/>
      <c r="Z630" s="140"/>
      <c r="AA630" s="62"/>
      <c r="AB630" s="62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</row>
    <row r="631" spans="1:69" customFormat="1" ht="18.600000000000001" thickBot="1">
      <c r="A631" s="291"/>
      <c r="B631" s="272"/>
      <c r="C631" s="272"/>
      <c r="D631" s="272"/>
      <c r="E631" s="5"/>
      <c r="F631" s="5"/>
      <c r="G631" s="5"/>
      <c r="H631" s="5"/>
      <c r="I631" s="25"/>
      <c r="J631" s="5"/>
      <c r="K631" s="5"/>
      <c r="L631" s="279"/>
      <c r="M631" s="276"/>
      <c r="N631" s="274"/>
      <c r="O631" s="7"/>
      <c r="P631" s="7"/>
      <c r="Q631" s="7"/>
      <c r="R631" s="185"/>
      <c r="S631" s="7"/>
      <c r="T631" s="7"/>
      <c r="U631" s="283"/>
      <c r="V631" s="274"/>
      <c r="W631" s="285"/>
      <c r="X631" s="294"/>
      <c r="Y631" s="140"/>
      <c r="Z631" s="140"/>
      <c r="AA631" s="62"/>
      <c r="AB631" s="62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</row>
    <row r="632" spans="1:69" customFormat="1" ht="18.600000000000001" thickBot="1">
      <c r="A632" s="291"/>
      <c r="B632" s="272"/>
      <c r="C632" s="272"/>
      <c r="D632" s="272"/>
      <c r="E632" s="5"/>
      <c r="F632" s="5"/>
      <c r="G632" s="5"/>
      <c r="H632" s="5"/>
      <c r="I632" s="25"/>
      <c r="J632" s="5"/>
      <c r="K632" s="5"/>
      <c r="L632" s="279"/>
      <c r="M632" s="276"/>
      <c r="N632" s="274"/>
      <c r="O632" s="7"/>
      <c r="P632" s="7"/>
      <c r="Q632" s="7"/>
      <c r="R632" s="185"/>
      <c r="S632" s="7"/>
      <c r="T632" s="7"/>
      <c r="U632" s="283"/>
      <c r="V632" s="274"/>
      <c r="W632" s="285"/>
      <c r="X632" s="294"/>
      <c r="Y632" s="140"/>
      <c r="Z632" s="140"/>
      <c r="AA632" s="62"/>
      <c r="AB632" s="62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</row>
    <row r="633" spans="1:69" customFormat="1" ht="18.600000000000001" thickBot="1">
      <c r="A633" s="291"/>
      <c r="B633" s="272"/>
      <c r="C633" s="272"/>
      <c r="D633" s="272"/>
      <c r="E633" s="5"/>
      <c r="F633" s="5"/>
      <c r="G633" s="5"/>
      <c r="H633" s="5"/>
      <c r="I633" s="25"/>
      <c r="J633" s="5"/>
      <c r="K633" s="5"/>
      <c r="L633" s="279"/>
      <c r="M633" s="276"/>
      <c r="N633" s="274"/>
      <c r="O633" s="7"/>
      <c r="P633" s="7"/>
      <c r="Q633" s="7"/>
      <c r="R633" s="185"/>
      <c r="S633" s="7"/>
      <c r="T633" s="7"/>
      <c r="U633" s="283"/>
      <c r="V633" s="274"/>
      <c r="W633" s="285"/>
      <c r="X633" s="294"/>
      <c r="Y633" s="140"/>
      <c r="Z633" s="140"/>
      <c r="AA633" s="62"/>
      <c r="AB633" s="62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</row>
    <row r="634" spans="1:69" customFormat="1" ht="18.600000000000001" thickBot="1">
      <c r="A634" s="291"/>
      <c r="B634" s="272"/>
      <c r="C634" s="272"/>
      <c r="D634" s="272"/>
      <c r="E634" s="5"/>
      <c r="F634" s="5"/>
      <c r="G634" s="5"/>
      <c r="H634" s="5"/>
      <c r="I634" s="25"/>
      <c r="J634" s="5"/>
      <c r="K634" s="5"/>
      <c r="L634" s="279"/>
      <c r="M634" s="276"/>
      <c r="N634" s="274"/>
      <c r="O634" s="7"/>
      <c r="P634" s="7"/>
      <c r="Q634" s="7"/>
      <c r="R634" s="185"/>
      <c r="S634" s="7"/>
      <c r="T634" s="7"/>
      <c r="U634" s="283"/>
      <c r="V634" s="274"/>
      <c r="W634" s="285"/>
      <c r="X634" s="294"/>
      <c r="Y634" s="140"/>
      <c r="Z634" s="140"/>
      <c r="AA634" s="62"/>
      <c r="AB634" s="62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</row>
    <row r="635" spans="1:69" customFormat="1" ht="18.600000000000001" thickBot="1">
      <c r="A635" s="291"/>
      <c r="B635" s="272"/>
      <c r="C635" s="272"/>
      <c r="D635" s="272"/>
      <c r="E635" s="5"/>
      <c r="F635" s="5"/>
      <c r="G635" s="5"/>
      <c r="H635" s="5"/>
      <c r="I635" s="25"/>
      <c r="J635" s="5"/>
      <c r="K635" s="5"/>
      <c r="L635" s="279"/>
      <c r="M635" s="276"/>
      <c r="N635" s="274"/>
      <c r="O635" s="7"/>
      <c r="P635" s="7"/>
      <c r="Q635" s="7"/>
      <c r="R635" s="185"/>
      <c r="S635" s="7"/>
      <c r="T635" s="7"/>
      <c r="U635" s="283"/>
      <c r="V635" s="274"/>
      <c r="W635" s="285"/>
      <c r="X635" s="294"/>
      <c r="Y635" s="140"/>
      <c r="Z635" s="140"/>
      <c r="AA635" s="62"/>
      <c r="AB635" s="62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</row>
    <row r="636" spans="1:69" customFormat="1" ht="18.600000000000001" thickBot="1">
      <c r="A636" s="291"/>
      <c r="B636" s="272"/>
      <c r="C636" s="272"/>
      <c r="D636" s="272"/>
      <c r="E636" s="5"/>
      <c r="F636" s="5"/>
      <c r="G636" s="5"/>
      <c r="H636" s="5"/>
      <c r="I636" s="25"/>
      <c r="J636" s="5"/>
      <c r="K636" s="5"/>
      <c r="L636" s="279"/>
      <c r="M636" s="276"/>
      <c r="N636" s="274"/>
      <c r="O636" s="7"/>
      <c r="P636" s="7"/>
      <c r="Q636" s="7"/>
      <c r="R636" s="185"/>
      <c r="S636" s="7"/>
      <c r="T636" s="7"/>
      <c r="U636" s="283"/>
      <c r="V636" s="274"/>
      <c r="W636" s="285"/>
      <c r="X636" s="294"/>
      <c r="Y636" s="140"/>
      <c r="Z636" s="140"/>
      <c r="AA636" s="62"/>
      <c r="AB636" s="62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</row>
    <row r="637" spans="1:69" customFormat="1" ht="18.600000000000001" thickBot="1">
      <c r="A637" s="291"/>
      <c r="B637" s="272"/>
      <c r="C637" s="272"/>
      <c r="D637" s="274"/>
      <c r="E637" s="5"/>
      <c r="F637" s="5"/>
      <c r="G637" s="5"/>
      <c r="H637" s="34"/>
      <c r="I637" s="116"/>
      <c r="J637" s="5"/>
      <c r="K637" s="5"/>
      <c r="L637" s="279"/>
      <c r="M637" s="276"/>
      <c r="N637" s="274"/>
      <c r="O637" s="6"/>
      <c r="P637" s="6"/>
      <c r="Q637" s="6"/>
      <c r="R637" s="178"/>
      <c r="S637" s="6"/>
      <c r="T637" s="6"/>
      <c r="U637" s="274"/>
      <c r="V637" s="274"/>
      <c r="W637" s="274"/>
      <c r="X637" s="294"/>
      <c r="Y637" s="140"/>
      <c r="Z637" s="140"/>
      <c r="AA637" s="62"/>
      <c r="AB637" s="62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</row>
    <row r="638" spans="1:69" customFormat="1" ht="18.600000000000001" thickBot="1">
      <c r="A638" s="291"/>
      <c r="B638" s="272"/>
      <c r="C638" s="272"/>
      <c r="D638" s="274"/>
      <c r="E638" s="5"/>
      <c r="F638" s="5"/>
      <c r="G638" s="5"/>
      <c r="H638" s="34"/>
      <c r="I638" s="116"/>
      <c r="J638" s="5"/>
      <c r="K638" s="5"/>
      <c r="L638" s="279"/>
      <c r="M638" s="276"/>
      <c r="N638" s="274"/>
      <c r="O638" s="6"/>
      <c r="P638" s="6"/>
      <c r="Q638" s="6"/>
      <c r="R638" s="178"/>
      <c r="S638" s="6"/>
      <c r="T638" s="6"/>
      <c r="U638" s="274"/>
      <c r="V638" s="274"/>
      <c r="W638" s="274"/>
      <c r="X638" s="294"/>
      <c r="Y638" s="140"/>
      <c r="Z638" s="142"/>
      <c r="AA638" s="62"/>
      <c r="AB638" s="62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</row>
    <row r="639" spans="1:69" customFormat="1" ht="18.600000000000001" thickBot="1">
      <c r="A639" s="291"/>
      <c r="B639" s="272"/>
      <c r="C639" s="273"/>
      <c r="D639" s="274"/>
      <c r="E639" s="34"/>
      <c r="F639" s="34"/>
      <c r="G639" s="34"/>
      <c r="H639" s="34"/>
      <c r="I639" s="116"/>
      <c r="J639" s="34"/>
      <c r="K639" s="34"/>
      <c r="L639" s="280"/>
      <c r="M639" s="277"/>
      <c r="N639" s="274"/>
      <c r="O639" s="9"/>
      <c r="P639" s="9"/>
      <c r="Q639" s="9"/>
      <c r="R639" s="184"/>
      <c r="S639" s="9"/>
      <c r="T639" s="9"/>
      <c r="U639" s="274"/>
      <c r="V639" s="274"/>
      <c r="W639" s="274"/>
      <c r="X639" s="294"/>
      <c r="Y639" s="141"/>
      <c r="Z639" s="141"/>
      <c r="AA639" s="62"/>
      <c r="AB639" s="62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</row>
    <row r="640" spans="1:69" customFormat="1" ht="18">
      <c r="A640" s="290">
        <v>22</v>
      </c>
      <c r="B640" s="271" t="s">
        <v>33</v>
      </c>
      <c r="C640" s="271" t="s">
        <v>30</v>
      </c>
      <c r="D640" s="271" t="s">
        <v>65</v>
      </c>
      <c r="E640" s="3" t="s">
        <v>3</v>
      </c>
      <c r="F640" s="3" t="s">
        <v>37</v>
      </c>
      <c r="G640" s="3" t="s">
        <v>40</v>
      </c>
      <c r="H640" s="3">
        <v>198</v>
      </c>
      <c r="I640" s="28">
        <v>3.3</v>
      </c>
      <c r="J640" s="3" t="s">
        <v>75</v>
      </c>
      <c r="K640" s="3" t="s">
        <v>42</v>
      </c>
      <c r="L640" s="278">
        <f>SUM(I640:I654)</f>
        <v>40.549999999999997</v>
      </c>
      <c r="M640" s="278">
        <f>L655+L640</f>
        <v>325.14999999999998</v>
      </c>
      <c r="N640" s="281">
        <f>N610+M640-V640</f>
        <v>383.88999999999993</v>
      </c>
      <c r="O640" s="197" t="s">
        <v>5</v>
      </c>
      <c r="P640" s="197" t="s">
        <v>43</v>
      </c>
      <c r="Q640" s="8">
        <v>2221</v>
      </c>
      <c r="R640" s="182">
        <v>31.35</v>
      </c>
      <c r="S640" s="8" t="s">
        <v>71</v>
      </c>
      <c r="T640" s="197" t="s">
        <v>42</v>
      </c>
      <c r="U640" s="282">
        <f>SUM(R640:R654)</f>
        <v>156.5</v>
      </c>
      <c r="V640" s="282">
        <f>U655+U640</f>
        <v>424.06</v>
      </c>
      <c r="W640" s="284">
        <v>6950</v>
      </c>
      <c r="X640" s="293">
        <f>(W640+W655)*18</f>
        <v>245700</v>
      </c>
      <c r="Y640" s="135"/>
      <c r="Z640" s="135"/>
      <c r="AA640" s="62"/>
      <c r="AB640" s="62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</row>
    <row r="641" spans="1:69" customFormat="1" ht="18">
      <c r="A641" s="297"/>
      <c r="B641" s="272"/>
      <c r="C641" s="272"/>
      <c r="D641" s="272"/>
      <c r="E641" s="5" t="s">
        <v>57</v>
      </c>
      <c r="F641" s="2" t="s">
        <v>37</v>
      </c>
      <c r="G641" s="2" t="s">
        <v>40</v>
      </c>
      <c r="H641" s="5">
        <v>952</v>
      </c>
      <c r="I641" s="27">
        <v>5.4</v>
      </c>
      <c r="J641" s="2" t="s">
        <v>75</v>
      </c>
      <c r="K641" s="2" t="s">
        <v>42</v>
      </c>
      <c r="L641" s="279"/>
      <c r="M641" s="276"/>
      <c r="N641" s="274"/>
      <c r="O641" s="6" t="s">
        <v>5</v>
      </c>
      <c r="P641" s="6" t="s">
        <v>43</v>
      </c>
      <c r="Q641" s="6">
        <v>2222</v>
      </c>
      <c r="R641" s="178">
        <v>32.15</v>
      </c>
      <c r="S641" s="6" t="s">
        <v>71</v>
      </c>
      <c r="T641" s="6" t="s">
        <v>42</v>
      </c>
      <c r="U641" s="283"/>
      <c r="V641" s="283"/>
      <c r="W641" s="285"/>
      <c r="X641" s="294"/>
      <c r="Y641" s="140"/>
      <c r="Z641" s="140"/>
      <c r="AA641" s="62"/>
      <c r="AB641" s="62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</row>
    <row r="642" spans="1:69" customFormat="1" ht="18">
      <c r="A642" s="297"/>
      <c r="B642" s="272"/>
      <c r="C642" s="272"/>
      <c r="D642" s="272"/>
      <c r="E642" s="34" t="s">
        <v>4</v>
      </c>
      <c r="F642" s="2" t="s">
        <v>37</v>
      </c>
      <c r="G642" s="2" t="s">
        <v>39</v>
      </c>
      <c r="H642" s="5">
        <v>1801</v>
      </c>
      <c r="I642" s="27">
        <v>15.75</v>
      </c>
      <c r="J642" s="2" t="s">
        <v>143</v>
      </c>
      <c r="K642" s="2" t="s">
        <v>42</v>
      </c>
      <c r="L642" s="279"/>
      <c r="M642" s="276"/>
      <c r="N642" s="274"/>
      <c r="O642" s="6" t="s">
        <v>5</v>
      </c>
      <c r="P642" s="6" t="s">
        <v>43</v>
      </c>
      <c r="Q642" s="6">
        <v>2223</v>
      </c>
      <c r="R642" s="178">
        <v>30.65</v>
      </c>
      <c r="S642" s="6" t="s">
        <v>71</v>
      </c>
      <c r="T642" s="6" t="s">
        <v>42</v>
      </c>
      <c r="U642" s="283"/>
      <c r="V642" s="283"/>
      <c r="W642" s="285"/>
      <c r="X642" s="294"/>
      <c r="Y642" s="140"/>
      <c r="Z642" s="140"/>
      <c r="AA642" s="62"/>
      <c r="AB642" s="62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</row>
    <row r="643" spans="1:69" customFormat="1" ht="18">
      <c r="A643" s="297"/>
      <c r="B643" s="272"/>
      <c r="C643" s="272"/>
      <c r="D643" s="272"/>
      <c r="E643" s="5" t="s">
        <v>4</v>
      </c>
      <c r="F643" s="2" t="s">
        <v>37</v>
      </c>
      <c r="G643" s="2" t="s">
        <v>39</v>
      </c>
      <c r="H643" s="5">
        <v>1802</v>
      </c>
      <c r="I643" s="27">
        <v>16.100000000000001</v>
      </c>
      <c r="J643" s="2" t="s">
        <v>143</v>
      </c>
      <c r="K643" s="2" t="s">
        <v>42</v>
      </c>
      <c r="L643" s="279"/>
      <c r="M643" s="276"/>
      <c r="N643" s="274"/>
      <c r="O643" s="6" t="s">
        <v>5</v>
      </c>
      <c r="P643" s="6" t="s">
        <v>43</v>
      </c>
      <c r="Q643" s="6">
        <v>2224</v>
      </c>
      <c r="R643" s="178">
        <v>32.35</v>
      </c>
      <c r="S643" s="6" t="s">
        <v>71</v>
      </c>
      <c r="T643" s="6" t="s">
        <v>42</v>
      </c>
      <c r="U643" s="283"/>
      <c r="V643" s="283"/>
      <c r="W643" s="285"/>
      <c r="X643" s="294"/>
      <c r="Y643" s="140"/>
      <c r="Z643" s="140"/>
      <c r="AA643" s="62"/>
      <c r="AB643" s="62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</row>
    <row r="644" spans="1:69" customFormat="1" ht="18">
      <c r="A644" s="297"/>
      <c r="B644" s="272"/>
      <c r="C644" s="272"/>
      <c r="D644" s="272"/>
      <c r="E644" s="5"/>
      <c r="F644" s="2"/>
      <c r="G644" s="2"/>
      <c r="H644" s="5"/>
      <c r="I644" s="27"/>
      <c r="J644" s="2"/>
      <c r="K644" s="2"/>
      <c r="L644" s="279"/>
      <c r="M644" s="276"/>
      <c r="N644" s="274"/>
      <c r="O644" s="6" t="s">
        <v>5</v>
      </c>
      <c r="P644" s="6" t="s">
        <v>43</v>
      </c>
      <c r="Q644" s="6">
        <v>2225</v>
      </c>
      <c r="R644" s="178">
        <v>30</v>
      </c>
      <c r="S644" s="6" t="s">
        <v>71</v>
      </c>
      <c r="T644" s="6" t="s">
        <v>42</v>
      </c>
      <c r="U644" s="283"/>
      <c r="V644" s="283"/>
      <c r="W644" s="285"/>
      <c r="X644" s="294"/>
      <c r="Y644" s="140"/>
      <c r="Z644" s="140"/>
      <c r="AA644" s="62"/>
      <c r="AB644" s="62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</row>
    <row r="645" spans="1:69" customFormat="1" ht="18">
      <c r="A645" s="291"/>
      <c r="B645" s="272"/>
      <c r="C645" s="272"/>
      <c r="D645" s="274"/>
      <c r="E645" s="5"/>
      <c r="F645" s="2"/>
      <c r="G645" s="2"/>
      <c r="H645" s="5"/>
      <c r="I645" s="27"/>
      <c r="J645" s="2"/>
      <c r="K645" s="2"/>
      <c r="L645" s="279"/>
      <c r="M645" s="276"/>
      <c r="N645" s="274"/>
      <c r="O645" s="7"/>
      <c r="P645" s="7"/>
      <c r="Q645" s="7"/>
      <c r="R645" s="185"/>
      <c r="S645" s="7"/>
      <c r="T645" s="7"/>
      <c r="U645" s="274"/>
      <c r="V645" s="274"/>
      <c r="W645" s="274"/>
      <c r="X645" s="294"/>
      <c r="Y645" s="140"/>
      <c r="Z645" s="140"/>
      <c r="AA645" s="62"/>
      <c r="AB645" s="62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</row>
    <row r="646" spans="1:69" customFormat="1" ht="18">
      <c r="A646" s="291"/>
      <c r="B646" s="272"/>
      <c r="C646" s="272"/>
      <c r="D646" s="274"/>
      <c r="E646" s="5"/>
      <c r="F646" s="2"/>
      <c r="G646" s="2"/>
      <c r="H646" s="5"/>
      <c r="I646" s="27"/>
      <c r="J646" s="2"/>
      <c r="K646" s="2"/>
      <c r="L646" s="279"/>
      <c r="M646" s="276"/>
      <c r="N646" s="274"/>
      <c r="O646" s="7"/>
      <c r="P646" s="7"/>
      <c r="Q646" s="7"/>
      <c r="R646" s="185"/>
      <c r="S646" s="7"/>
      <c r="T646" s="7"/>
      <c r="U646" s="274"/>
      <c r="V646" s="274"/>
      <c r="W646" s="274"/>
      <c r="X646" s="294"/>
      <c r="Y646" s="140"/>
      <c r="Z646" s="140"/>
      <c r="AA646" s="62"/>
      <c r="AB646" s="62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</row>
    <row r="647" spans="1:69" customFormat="1" ht="18">
      <c r="A647" s="291"/>
      <c r="B647" s="272"/>
      <c r="C647" s="272"/>
      <c r="D647" s="274"/>
      <c r="E647" s="5"/>
      <c r="F647" s="2"/>
      <c r="G647" s="2"/>
      <c r="H647" s="5"/>
      <c r="I647" s="27"/>
      <c r="J647" s="2"/>
      <c r="K647" s="2"/>
      <c r="L647" s="279"/>
      <c r="M647" s="276"/>
      <c r="N647" s="274"/>
      <c r="O647" s="7"/>
      <c r="P647" s="7"/>
      <c r="Q647" s="7"/>
      <c r="R647" s="185"/>
      <c r="S647" s="7"/>
      <c r="T647" s="7"/>
      <c r="U647" s="274"/>
      <c r="V647" s="274"/>
      <c r="W647" s="274"/>
      <c r="X647" s="294"/>
      <c r="Y647" s="140"/>
      <c r="Z647" s="140"/>
      <c r="AA647" s="62"/>
      <c r="AB647" s="62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</row>
    <row r="648" spans="1:69" customFormat="1" ht="18">
      <c r="A648" s="291"/>
      <c r="B648" s="272"/>
      <c r="C648" s="272"/>
      <c r="D648" s="274"/>
      <c r="E648" s="5"/>
      <c r="F648" s="2"/>
      <c r="G648" s="2"/>
      <c r="H648" s="5"/>
      <c r="I648" s="27"/>
      <c r="J648" s="2"/>
      <c r="K648" s="2"/>
      <c r="L648" s="279"/>
      <c r="M648" s="276"/>
      <c r="N648" s="274"/>
      <c r="O648" s="7"/>
      <c r="P648" s="7"/>
      <c r="Q648" s="7"/>
      <c r="R648" s="185"/>
      <c r="S648" s="6"/>
      <c r="T648" s="6"/>
      <c r="U648" s="274"/>
      <c r="V648" s="274"/>
      <c r="W648" s="274"/>
      <c r="X648" s="294"/>
      <c r="Y648" s="140"/>
      <c r="Z648" s="140"/>
      <c r="AA648" s="62"/>
      <c r="AB648" s="62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</row>
    <row r="649" spans="1:69" customFormat="1" ht="18">
      <c r="A649" s="291"/>
      <c r="B649" s="272"/>
      <c r="C649" s="272"/>
      <c r="D649" s="274"/>
      <c r="E649" s="5"/>
      <c r="F649" s="2"/>
      <c r="G649" s="2"/>
      <c r="H649" s="5"/>
      <c r="I649" s="27"/>
      <c r="J649" s="2"/>
      <c r="K649" s="2"/>
      <c r="L649" s="279"/>
      <c r="M649" s="276"/>
      <c r="N649" s="274"/>
      <c r="O649" s="7"/>
      <c r="P649" s="7"/>
      <c r="Q649" s="7"/>
      <c r="R649" s="185"/>
      <c r="S649" s="6"/>
      <c r="T649" s="6"/>
      <c r="U649" s="274"/>
      <c r="V649" s="274"/>
      <c r="W649" s="274"/>
      <c r="X649" s="294"/>
      <c r="Y649" s="140"/>
      <c r="Z649" s="140"/>
      <c r="AA649" s="62"/>
      <c r="AB649" s="62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</row>
    <row r="650" spans="1:69" customFormat="1" ht="18">
      <c r="A650" s="291"/>
      <c r="B650" s="272"/>
      <c r="C650" s="272"/>
      <c r="D650" s="274"/>
      <c r="E650" s="34"/>
      <c r="F650" s="2"/>
      <c r="G650" s="2"/>
      <c r="H650" s="2"/>
      <c r="I650" s="27"/>
      <c r="J650" s="5"/>
      <c r="K650" s="2"/>
      <c r="L650" s="279"/>
      <c r="M650" s="276"/>
      <c r="N650" s="274"/>
      <c r="O650" s="7"/>
      <c r="P650" s="7"/>
      <c r="Q650" s="7"/>
      <c r="R650" s="185"/>
      <c r="S650" s="6"/>
      <c r="T650" s="6"/>
      <c r="U650" s="274"/>
      <c r="V650" s="274"/>
      <c r="W650" s="274"/>
      <c r="X650" s="294"/>
      <c r="Y650" s="140"/>
      <c r="Z650" s="140"/>
      <c r="AA650" s="62"/>
      <c r="AB650" s="62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</row>
    <row r="651" spans="1:69" customFormat="1" ht="18">
      <c r="A651" s="291"/>
      <c r="B651" s="272"/>
      <c r="C651" s="272"/>
      <c r="D651" s="274"/>
      <c r="E651" s="34"/>
      <c r="F651" s="2"/>
      <c r="G651" s="2"/>
      <c r="H651" s="5"/>
      <c r="I651" s="25"/>
      <c r="J651" s="5"/>
      <c r="K651" s="2"/>
      <c r="L651" s="279"/>
      <c r="M651" s="276"/>
      <c r="N651" s="274"/>
      <c r="O651" s="7"/>
      <c r="P651" s="7"/>
      <c r="Q651" s="6"/>
      <c r="R651" s="178"/>
      <c r="S651" s="6"/>
      <c r="T651" s="6"/>
      <c r="U651" s="274"/>
      <c r="V651" s="274"/>
      <c r="W651" s="274"/>
      <c r="X651" s="294"/>
      <c r="Y651" s="140"/>
      <c r="Z651" s="140"/>
      <c r="AA651" s="62"/>
      <c r="AB651" s="62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</row>
    <row r="652" spans="1:69" customFormat="1" ht="18">
      <c r="A652" s="291"/>
      <c r="B652" s="272"/>
      <c r="C652" s="272"/>
      <c r="D652" s="274"/>
      <c r="E652" s="34"/>
      <c r="F652" s="5"/>
      <c r="G652" s="5"/>
      <c r="H652" s="5"/>
      <c r="I652" s="25"/>
      <c r="J652" s="5"/>
      <c r="K652" s="2"/>
      <c r="L652" s="279"/>
      <c r="M652" s="276"/>
      <c r="N652" s="274"/>
      <c r="O652" s="6"/>
      <c r="P652" s="6"/>
      <c r="Q652" s="6"/>
      <c r="R652" s="178"/>
      <c r="S652" s="6"/>
      <c r="T652" s="6"/>
      <c r="U652" s="274"/>
      <c r="V652" s="274"/>
      <c r="W652" s="274"/>
      <c r="X652" s="294"/>
      <c r="Y652" s="140"/>
      <c r="Z652" s="140"/>
      <c r="AA652" s="62"/>
      <c r="AB652" s="62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</row>
    <row r="653" spans="1:69" customFormat="1" ht="18">
      <c r="A653" s="291"/>
      <c r="B653" s="272"/>
      <c r="C653" s="272"/>
      <c r="D653" s="274"/>
      <c r="E653" s="34"/>
      <c r="F653" s="34"/>
      <c r="G653" s="34"/>
      <c r="H653" s="34"/>
      <c r="I653" s="29"/>
      <c r="J653" s="34"/>
      <c r="K653" s="67"/>
      <c r="L653" s="279"/>
      <c r="M653" s="276"/>
      <c r="N653" s="274"/>
      <c r="O653" s="6"/>
      <c r="P653" s="6"/>
      <c r="Q653" s="6"/>
      <c r="R653" s="178"/>
      <c r="S653" s="6"/>
      <c r="T653" s="6"/>
      <c r="U653" s="274"/>
      <c r="V653" s="274"/>
      <c r="W653" s="274"/>
      <c r="X653" s="294"/>
      <c r="Y653" s="140"/>
      <c r="Z653" s="140"/>
      <c r="AA653" s="62"/>
      <c r="AB653" s="62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</row>
    <row r="654" spans="1:69" customFormat="1" ht="18.600000000000001" thickBot="1">
      <c r="A654" s="291"/>
      <c r="B654" s="273"/>
      <c r="C654" s="273"/>
      <c r="D654" s="275"/>
      <c r="E654" s="1"/>
      <c r="F654" s="1"/>
      <c r="G654" s="1"/>
      <c r="H654" s="1"/>
      <c r="I654" s="26"/>
      <c r="J654" s="1"/>
      <c r="K654" s="1"/>
      <c r="L654" s="280"/>
      <c r="M654" s="276"/>
      <c r="N654" s="274"/>
      <c r="O654" s="9"/>
      <c r="P654" s="9"/>
      <c r="Q654" s="9"/>
      <c r="R654" s="184"/>
      <c r="S654" s="9"/>
      <c r="T654" s="9"/>
      <c r="U654" s="275"/>
      <c r="V654" s="274"/>
      <c r="W654" s="275"/>
      <c r="X654" s="294"/>
      <c r="Y654" s="141"/>
      <c r="Z654" s="141"/>
      <c r="AA654" s="62"/>
      <c r="AB654" s="62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</row>
    <row r="655" spans="1:69" customFormat="1" ht="18">
      <c r="A655" s="291"/>
      <c r="B655" s="271" t="s">
        <v>34</v>
      </c>
      <c r="C655" s="271" t="s">
        <v>32</v>
      </c>
      <c r="D655" s="271" t="s">
        <v>35</v>
      </c>
      <c r="E655" s="2" t="s">
        <v>28</v>
      </c>
      <c r="F655" s="2" t="s">
        <v>37</v>
      </c>
      <c r="G655" s="2" t="s">
        <v>110</v>
      </c>
      <c r="H655" s="2" t="s">
        <v>243</v>
      </c>
      <c r="I655" s="27">
        <v>19.55</v>
      </c>
      <c r="J655" s="2" t="s">
        <v>244</v>
      </c>
      <c r="K655" s="2" t="s">
        <v>42</v>
      </c>
      <c r="L655" s="276">
        <f>SUM(I655:I669)</f>
        <v>284.59999999999997</v>
      </c>
      <c r="M655" s="276"/>
      <c r="N655" s="274"/>
      <c r="O655" s="235" t="s">
        <v>5</v>
      </c>
      <c r="P655" s="235" t="s">
        <v>43</v>
      </c>
      <c r="Q655" s="8">
        <v>2226</v>
      </c>
      <c r="R655" s="182">
        <v>31.52</v>
      </c>
      <c r="S655" s="236" t="s">
        <v>71</v>
      </c>
      <c r="T655" s="235" t="s">
        <v>42</v>
      </c>
      <c r="U655" s="283">
        <f>SUM(R655:R669)</f>
        <v>267.56</v>
      </c>
      <c r="V655" s="274"/>
      <c r="W655" s="285">
        <v>6700</v>
      </c>
      <c r="X655" s="294"/>
      <c r="Y655" s="145"/>
      <c r="Z655" s="135"/>
      <c r="AA655" s="62"/>
      <c r="AB655" s="62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</row>
    <row r="656" spans="1:69" customFormat="1" ht="18">
      <c r="A656" s="291"/>
      <c r="B656" s="272"/>
      <c r="C656" s="272"/>
      <c r="D656" s="274"/>
      <c r="E656" s="2" t="s">
        <v>28</v>
      </c>
      <c r="F656" s="2" t="s">
        <v>37</v>
      </c>
      <c r="G656" s="2" t="s">
        <v>110</v>
      </c>
      <c r="H656" s="5" t="s">
        <v>245</v>
      </c>
      <c r="I656" s="25">
        <v>22.65</v>
      </c>
      <c r="J656" s="5" t="s">
        <v>83</v>
      </c>
      <c r="K656" s="5" t="s">
        <v>42</v>
      </c>
      <c r="L656" s="276"/>
      <c r="M656" s="276"/>
      <c r="N656" s="274"/>
      <c r="O656" s="6" t="s">
        <v>5</v>
      </c>
      <c r="P656" s="6" t="s">
        <v>43</v>
      </c>
      <c r="Q656" s="6">
        <v>2227</v>
      </c>
      <c r="R656" s="178">
        <v>29.2</v>
      </c>
      <c r="S656" s="6" t="s">
        <v>249</v>
      </c>
      <c r="T656" s="6" t="s">
        <v>42</v>
      </c>
      <c r="U656" s="274"/>
      <c r="V656" s="274"/>
      <c r="W656" s="274"/>
      <c r="X656" s="294"/>
      <c r="Y656" s="146"/>
      <c r="Z656" s="140"/>
      <c r="AA656" s="62"/>
      <c r="AB656" s="62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</row>
    <row r="657" spans="1:69" customFormat="1" ht="18">
      <c r="A657" s="291"/>
      <c r="B657" s="272"/>
      <c r="C657" s="272"/>
      <c r="D657" s="274"/>
      <c r="E657" s="34" t="s">
        <v>28</v>
      </c>
      <c r="F657" s="5" t="s">
        <v>37</v>
      </c>
      <c r="G657" s="5" t="s">
        <v>110</v>
      </c>
      <c r="H657" s="5" t="s">
        <v>246</v>
      </c>
      <c r="I657" s="25">
        <v>37</v>
      </c>
      <c r="J657" s="5" t="s">
        <v>247</v>
      </c>
      <c r="K657" s="2" t="s">
        <v>42</v>
      </c>
      <c r="L657" s="276"/>
      <c r="M657" s="276"/>
      <c r="N657" s="274"/>
      <c r="O657" s="6" t="s">
        <v>5</v>
      </c>
      <c r="P657" s="6" t="s">
        <v>43</v>
      </c>
      <c r="Q657" s="6">
        <v>2228</v>
      </c>
      <c r="R657" s="178">
        <v>29.02</v>
      </c>
      <c r="S657" s="6" t="s">
        <v>71</v>
      </c>
      <c r="T657" s="6" t="s">
        <v>42</v>
      </c>
      <c r="U657" s="274"/>
      <c r="V657" s="274"/>
      <c r="W657" s="274"/>
      <c r="X657" s="294"/>
      <c r="Y657" s="144"/>
      <c r="Z657" s="140"/>
      <c r="AA657" s="62"/>
      <c r="AB657" s="62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</row>
    <row r="658" spans="1:69" customFormat="1" ht="18">
      <c r="A658" s="291"/>
      <c r="B658" s="272"/>
      <c r="C658" s="272"/>
      <c r="D658" s="274"/>
      <c r="E658" s="5" t="s">
        <v>28</v>
      </c>
      <c r="F658" s="2" t="s">
        <v>37</v>
      </c>
      <c r="G658" s="2" t="s">
        <v>110</v>
      </c>
      <c r="H658" s="5" t="s">
        <v>248</v>
      </c>
      <c r="I658" s="27">
        <v>32.049999999999997</v>
      </c>
      <c r="J658" s="2" t="s">
        <v>98</v>
      </c>
      <c r="K658" s="2" t="s">
        <v>42</v>
      </c>
      <c r="L658" s="276"/>
      <c r="M658" s="276"/>
      <c r="N658" s="274"/>
      <c r="O658" s="6" t="s">
        <v>5</v>
      </c>
      <c r="P658" s="6" t="s">
        <v>43</v>
      </c>
      <c r="Q658" s="6">
        <v>2229</v>
      </c>
      <c r="R658" s="178">
        <v>30.28</v>
      </c>
      <c r="S658" s="6" t="s">
        <v>249</v>
      </c>
      <c r="T658" s="6" t="s">
        <v>42</v>
      </c>
      <c r="U658" s="274"/>
      <c r="V658" s="274"/>
      <c r="W658" s="274"/>
      <c r="X658" s="294"/>
      <c r="Y658" s="140"/>
      <c r="Z658" s="140"/>
      <c r="AA658" s="62"/>
      <c r="AB658" s="62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</row>
    <row r="659" spans="1:69" customFormat="1" ht="18">
      <c r="A659" s="291"/>
      <c r="B659" s="272"/>
      <c r="C659" s="272"/>
      <c r="D659" s="274"/>
      <c r="E659" s="5" t="s">
        <v>4</v>
      </c>
      <c r="F659" s="2" t="s">
        <v>37</v>
      </c>
      <c r="G659" s="2" t="s">
        <v>39</v>
      </c>
      <c r="H659" s="5">
        <v>17512</v>
      </c>
      <c r="I659" s="27">
        <v>27.8</v>
      </c>
      <c r="J659" s="2">
        <v>6058</v>
      </c>
      <c r="K659" s="2" t="s">
        <v>41</v>
      </c>
      <c r="L659" s="276"/>
      <c r="M659" s="276"/>
      <c r="N659" s="274"/>
      <c r="O659" s="6" t="s">
        <v>5</v>
      </c>
      <c r="P659" s="6" t="s">
        <v>43</v>
      </c>
      <c r="Q659" s="6">
        <v>2230</v>
      </c>
      <c r="R659" s="178">
        <v>28.1</v>
      </c>
      <c r="S659" s="6" t="s">
        <v>71</v>
      </c>
      <c r="T659" s="6" t="s">
        <v>42</v>
      </c>
      <c r="U659" s="274"/>
      <c r="V659" s="274"/>
      <c r="W659" s="274"/>
      <c r="X659" s="294"/>
      <c r="Y659" s="140"/>
      <c r="Z659" s="140"/>
      <c r="AA659" s="62"/>
      <c r="AB659" s="62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</row>
    <row r="660" spans="1:69" customFormat="1" ht="18">
      <c r="A660" s="291"/>
      <c r="B660" s="272"/>
      <c r="C660" s="272"/>
      <c r="D660" s="274"/>
      <c r="E660" s="34" t="s">
        <v>28</v>
      </c>
      <c r="F660" s="2" t="s">
        <v>37</v>
      </c>
      <c r="G660" s="2" t="s">
        <v>40</v>
      </c>
      <c r="H660" s="5" t="s">
        <v>250</v>
      </c>
      <c r="I660" s="27">
        <v>26.3</v>
      </c>
      <c r="J660" s="2" t="s">
        <v>170</v>
      </c>
      <c r="K660" s="2" t="s">
        <v>42</v>
      </c>
      <c r="L660" s="276"/>
      <c r="M660" s="276"/>
      <c r="N660" s="274"/>
      <c r="O660" s="7" t="s">
        <v>5</v>
      </c>
      <c r="P660" s="7" t="s">
        <v>43</v>
      </c>
      <c r="Q660" s="6">
        <v>2231</v>
      </c>
      <c r="R660" s="185">
        <v>28.64</v>
      </c>
      <c r="S660" s="7" t="s">
        <v>249</v>
      </c>
      <c r="T660" s="7" t="s">
        <v>42</v>
      </c>
      <c r="U660" s="274"/>
      <c r="V660" s="274"/>
      <c r="W660" s="274"/>
      <c r="X660" s="294"/>
      <c r="Y660" s="140"/>
      <c r="Z660" s="140"/>
      <c r="AA660" s="62"/>
      <c r="AB660" s="62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</row>
    <row r="661" spans="1:69" customFormat="1" ht="18">
      <c r="A661" s="291"/>
      <c r="B661" s="272"/>
      <c r="C661" s="272"/>
      <c r="D661" s="274"/>
      <c r="E661" s="5" t="s">
        <v>28</v>
      </c>
      <c r="F661" s="2" t="s">
        <v>37</v>
      </c>
      <c r="G661" s="2" t="s">
        <v>40</v>
      </c>
      <c r="H661" s="5" t="s">
        <v>251</v>
      </c>
      <c r="I661" s="27">
        <v>25.1</v>
      </c>
      <c r="J661" s="2" t="s">
        <v>206</v>
      </c>
      <c r="K661" s="2" t="s">
        <v>42</v>
      </c>
      <c r="L661" s="276"/>
      <c r="M661" s="276"/>
      <c r="N661" s="274"/>
      <c r="O661" s="7" t="s">
        <v>5</v>
      </c>
      <c r="P661" s="7" t="s">
        <v>43</v>
      </c>
      <c r="Q661" s="6">
        <v>2232</v>
      </c>
      <c r="R661" s="185">
        <v>29.12</v>
      </c>
      <c r="S661" s="7" t="s">
        <v>71</v>
      </c>
      <c r="T661" s="7" t="s">
        <v>42</v>
      </c>
      <c r="U661" s="274"/>
      <c r="V661" s="274"/>
      <c r="W661" s="274"/>
      <c r="X661" s="294"/>
      <c r="Y661" s="140"/>
      <c r="Z661" s="140"/>
      <c r="AA661" s="62"/>
      <c r="AB661" s="62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</row>
    <row r="662" spans="1:69" customFormat="1" ht="18">
      <c r="A662" s="291"/>
      <c r="B662" s="272"/>
      <c r="C662" s="272"/>
      <c r="D662" s="274"/>
      <c r="E662" s="5" t="s">
        <v>28</v>
      </c>
      <c r="F662" s="2" t="s">
        <v>37</v>
      </c>
      <c r="G662" s="2" t="s">
        <v>40</v>
      </c>
      <c r="H662" s="5" t="s">
        <v>252</v>
      </c>
      <c r="I662" s="27">
        <v>25.85</v>
      </c>
      <c r="J662" s="2" t="s">
        <v>165</v>
      </c>
      <c r="K662" s="2" t="s">
        <v>42</v>
      </c>
      <c r="L662" s="276"/>
      <c r="M662" s="276"/>
      <c r="N662" s="274"/>
      <c r="O662" s="7" t="s">
        <v>5</v>
      </c>
      <c r="P662" s="7" t="s">
        <v>43</v>
      </c>
      <c r="Q662" s="6">
        <v>2233</v>
      </c>
      <c r="R662" s="185">
        <v>30.68</v>
      </c>
      <c r="S662" s="7" t="s">
        <v>249</v>
      </c>
      <c r="T662" s="7" t="s">
        <v>42</v>
      </c>
      <c r="U662" s="274"/>
      <c r="V662" s="274"/>
      <c r="W662" s="274"/>
      <c r="X662" s="294"/>
      <c r="Y662" s="140"/>
      <c r="Z662" s="140"/>
      <c r="AA662" s="62"/>
      <c r="AB662" s="62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</row>
    <row r="663" spans="1:69" customFormat="1" ht="18">
      <c r="A663" s="291"/>
      <c r="B663" s="272"/>
      <c r="C663" s="272"/>
      <c r="D663" s="274"/>
      <c r="E663" s="5" t="s">
        <v>4</v>
      </c>
      <c r="F663" s="2" t="s">
        <v>37</v>
      </c>
      <c r="G663" s="2" t="s">
        <v>39</v>
      </c>
      <c r="H663" s="5">
        <v>1803</v>
      </c>
      <c r="I663" s="27">
        <v>15.7</v>
      </c>
      <c r="J663" s="2" t="s">
        <v>75</v>
      </c>
      <c r="K663" s="2" t="s">
        <v>42</v>
      </c>
      <c r="L663" s="276"/>
      <c r="M663" s="276"/>
      <c r="N663" s="274"/>
      <c r="O663" s="7" t="s">
        <v>5</v>
      </c>
      <c r="P663" s="7" t="s">
        <v>43</v>
      </c>
      <c r="Q663" s="6">
        <v>2234</v>
      </c>
      <c r="R663" s="185">
        <v>31</v>
      </c>
      <c r="S663" s="7" t="s">
        <v>71</v>
      </c>
      <c r="T663" s="7" t="s">
        <v>42</v>
      </c>
      <c r="U663" s="274"/>
      <c r="V663" s="274"/>
      <c r="W663" s="274"/>
      <c r="X663" s="294"/>
      <c r="Y663" s="140"/>
      <c r="Z663" s="140"/>
      <c r="AA663" s="62"/>
      <c r="AB663" s="62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</row>
    <row r="664" spans="1:69" customFormat="1" ht="18">
      <c r="A664" s="291"/>
      <c r="B664" s="272"/>
      <c r="C664" s="272"/>
      <c r="D664" s="274"/>
      <c r="E664" s="5" t="s">
        <v>4</v>
      </c>
      <c r="F664" s="2" t="s">
        <v>37</v>
      </c>
      <c r="G664" s="2" t="s">
        <v>39</v>
      </c>
      <c r="H664" s="5">
        <v>1804</v>
      </c>
      <c r="I664" s="27">
        <v>10.199999999999999</v>
      </c>
      <c r="J664" s="2" t="s">
        <v>75</v>
      </c>
      <c r="K664" s="2" t="s">
        <v>42</v>
      </c>
      <c r="L664" s="276"/>
      <c r="M664" s="276"/>
      <c r="N664" s="274"/>
      <c r="O664" s="7"/>
      <c r="P664" s="7"/>
      <c r="Q664" s="7"/>
      <c r="R664" s="185"/>
      <c r="S664" s="7"/>
      <c r="T664" s="7"/>
      <c r="U664" s="274"/>
      <c r="V664" s="274"/>
      <c r="W664" s="274"/>
      <c r="X664" s="294"/>
      <c r="Y664" s="140"/>
      <c r="Z664" s="140"/>
      <c r="AA664" s="62"/>
      <c r="AB664" s="62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</row>
    <row r="665" spans="1:69" customFormat="1" ht="18">
      <c r="A665" s="291"/>
      <c r="B665" s="272"/>
      <c r="C665" s="272"/>
      <c r="D665" s="274"/>
      <c r="E665" s="5" t="s">
        <v>4</v>
      </c>
      <c r="F665" s="2" t="s">
        <v>37</v>
      </c>
      <c r="G665" s="2" t="s">
        <v>39</v>
      </c>
      <c r="H665" s="5">
        <v>1806</v>
      </c>
      <c r="I665" s="27">
        <v>8</v>
      </c>
      <c r="J665" s="2" t="s">
        <v>75</v>
      </c>
      <c r="K665" s="2" t="s">
        <v>42</v>
      </c>
      <c r="L665" s="276"/>
      <c r="M665" s="276"/>
      <c r="N665" s="274"/>
      <c r="O665" s="7"/>
      <c r="P665" s="7"/>
      <c r="Q665" s="7"/>
      <c r="R665" s="185"/>
      <c r="S665" s="7"/>
      <c r="T665" s="7"/>
      <c r="U665" s="274"/>
      <c r="V665" s="274"/>
      <c r="W665" s="274"/>
      <c r="X665" s="294"/>
      <c r="Y665" s="140"/>
      <c r="Z665" s="140"/>
      <c r="AA665" s="62"/>
      <c r="AB665" s="62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</row>
    <row r="666" spans="1:69" customFormat="1" ht="18">
      <c r="A666" s="291"/>
      <c r="B666" s="272"/>
      <c r="C666" s="272"/>
      <c r="D666" s="274"/>
      <c r="E666" s="5" t="s">
        <v>28</v>
      </c>
      <c r="F666" s="2" t="s">
        <v>37</v>
      </c>
      <c r="G666" s="2" t="s">
        <v>40</v>
      </c>
      <c r="H666" s="5" t="s">
        <v>253</v>
      </c>
      <c r="I666" s="27">
        <v>34.4</v>
      </c>
      <c r="J666" s="2" t="s">
        <v>191</v>
      </c>
      <c r="K666" s="2" t="s">
        <v>42</v>
      </c>
      <c r="L666" s="276"/>
      <c r="M666" s="276"/>
      <c r="N666" s="274"/>
      <c r="O666" s="7"/>
      <c r="P666" s="7"/>
      <c r="Q666" s="7"/>
      <c r="R666" s="185"/>
      <c r="S666" s="7"/>
      <c r="T666" s="7"/>
      <c r="U666" s="274"/>
      <c r="V666" s="274"/>
      <c r="W666" s="274"/>
      <c r="X666" s="294"/>
      <c r="Y666" s="140"/>
      <c r="Z666" s="140"/>
      <c r="AA666" s="62"/>
      <c r="AB666" s="62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</row>
    <row r="667" spans="1:69" customFormat="1" ht="18">
      <c r="A667" s="291"/>
      <c r="B667" s="272"/>
      <c r="C667" s="272"/>
      <c r="D667" s="274"/>
      <c r="E667" s="2"/>
      <c r="F667" s="2"/>
      <c r="G667" s="2"/>
      <c r="H667" s="5"/>
      <c r="I667" s="25"/>
      <c r="J667" s="5"/>
      <c r="K667" s="5"/>
      <c r="L667" s="276"/>
      <c r="M667" s="276"/>
      <c r="N667" s="274"/>
      <c r="O667" s="7"/>
      <c r="P667" s="7"/>
      <c r="Q667" s="7"/>
      <c r="R667" s="185"/>
      <c r="S667" s="7"/>
      <c r="T667" s="7"/>
      <c r="U667" s="274"/>
      <c r="V667" s="274"/>
      <c r="W667" s="274"/>
      <c r="X667" s="294"/>
      <c r="Y667" s="140"/>
      <c r="Z667" s="140"/>
      <c r="AA667" s="62"/>
      <c r="AB667" s="62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</row>
    <row r="668" spans="1:69" customFormat="1" ht="18">
      <c r="A668" s="291"/>
      <c r="B668" s="272"/>
      <c r="C668" s="272"/>
      <c r="D668" s="274"/>
      <c r="E668" s="34"/>
      <c r="F668" s="5"/>
      <c r="G668" s="5"/>
      <c r="H668" s="5"/>
      <c r="I668" s="25"/>
      <c r="J668" s="5"/>
      <c r="K668" s="5"/>
      <c r="L668" s="276"/>
      <c r="M668" s="276"/>
      <c r="N668" s="274"/>
      <c r="O668" s="7"/>
      <c r="P668" s="7"/>
      <c r="Q668" s="7"/>
      <c r="R668" s="185"/>
      <c r="S668" s="7"/>
      <c r="T668" s="7"/>
      <c r="U668" s="274"/>
      <c r="V668" s="274"/>
      <c r="W668" s="274"/>
      <c r="X668" s="294"/>
      <c r="Y668" s="175"/>
      <c r="Z668" s="175"/>
      <c r="AA668" s="225"/>
      <c r="AB668" s="225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</row>
    <row r="669" spans="1:69" customFormat="1" ht="18.600000000000001" thickBot="1">
      <c r="A669" s="291"/>
      <c r="B669" s="272"/>
      <c r="C669" s="273"/>
      <c r="D669" s="274"/>
      <c r="E669" s="1"/>
      <c r="F669" s="5"/>
      <c r="G669" s="5"/>
      <c r="H669" s="5"/>
      <c r="I669" s="25"/>
      <c r="J669" s="5"/>
      <c r="K669" s="5"/>
      <c r="L669" s="277"/>
      <c r="M669" s="277"/>
      <c r="N669" s="274"/>
      <c r="O669" s="7"/>
      <c r="P669" s="7"/>
      <c r="Q669" s="7"/>
      <c r="R669" s="185"/>
      <c r="S669" s="7"/>
      <c r="T669" s="7"/>
      <c r="U669" s="274"/>
      <c r="V669" s="274"/>
      <c r="W669" s="274"/>
      <c r="X669" s="294"/>
      <c r="Y669" s="141"/>
      <c r="Z669" s="141"/>
      <c r="AA669" s="62"/>
      <c r="AB669" s="62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</row>
    <row r="670" spans="1:69" customFormat="1" ht="18.600000000000001" thickBot="1">
      <c r="A670" s="290">
        <v>23</v>
      </c>
      <c r="B670" s="271" t="s">
        <v>33</v>
      </c>
      <c r="C670" s="271" t="s">
        <v>29</v>
      </c>
      <c r="D670" s="271" t="s">
        <v>36</v>
      </c>
      <c r="E670" s="3" t="s">
        <v>4</v>
      </c>
      <c r="F670" s="92" t="s">
        <v>37</v>
      </c>
      <c r="G670" s="92" t="s">
        <v>39</v>
      </c>
      <c r="H670" s="92">
        <v>1798</v>
      </c>
      <c r="I670" s="93">
        <v>11.65</v>
      </c>
      <c r="J670" s="92" t="s">
        <v>143</v>
      </c>
      <c r="K670" s="92" t="s">
        <v>42</v>
      </c>
      <c r="L670" s="278">
        <f>SUM(I670:I684)</f>
        <v>56.150000000000006</v>
      </c>
      <c r="M670" s="278">
        <f>L685+L670</f>
        <v>157.80000000000001</v>
      </c>
      <c r="N670" s="281">
        <f>N640+M670-V670</f>
        <v>300.21999999999991</v>
      </c>
      <c r="O670" s="226" t="s">
        <v>5</v>
      </c>
      <c r="P670" s="226" t="s">
        <v>43</v>
      </c>
      <c r="Q670" s="8">
        <v>2235</v>
      </c>
      <c r="R670" s="182">
        <v>31.18</v>
      </c>
      <c r="S670" s="8" t="s">
        <v>71</v>
      </c>
      <c r="T670" s="226" t="s">
        <v>42</v>
      </c>
      <c r="U670" s="282">
        <f>SUM(R670:R684)</f>
        <v>151.62</v>
      </c>
      <c r="V670" s="282">
        <f>U685+U670</f>
        <v>241.47</v>
      </c>
      <c r="W670" s="284">
        <v>7050</v>
      </c>
      <c r="X670" s="293">
        <f>(W670+W685)*18</f>
        <v>126900</v>
      </c>
      <c r="Y670" s="135"/>
      <c r="Z670" s="135"/>
      <c r="AA670" s="62"/>
      <c r="AB670" s="62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</row>
    <row r="671" spans="1:69" customFormat="1" ht="18">
      <c r="A671" s="297"/>
      <c r="B671" s="272"/>
      <c r="C671" s="272"/>
      <c r="D671" s="272"/>
      <c r="E671" s="5" t="s">
        <v>4</v>
      </c>
      <c r="F671" s="5" t="s">
        <v>37</v>
      </c>
      <c r="G671" s="5" t="s">
        <v>39</v>
      </c>
      <c r="H671" s="5">
        <v>1799</v>
      </c>
      <c r="I671" s="25">
        <v>8.15</v>
      </c>
      <c r="J671" s="5" t="s">
        <v>143</v>
      </c>
      <c r="K671" s="5" t="s">
        <v>42</v>
      </c>
      <c r="L671" s="279"/>
      <c r="M671" s="276"/>
      <c r="N671" s="274"/>
      <c r="O671" s="6" t="s">
        <v>5</v>
      </c>
      <c r="P671" s="6" t="s">
        <v>43</v>
      </c>
      <c r="Q671" s="6">
        <v>2236</v>
      </c>
      <c r="R671" s="178">
        <v>28.44</v>
      </c>
      <c r="S671" s="6" t="s">
        <v>71</v>
      </c>
      <c r="T671" s="6" t="s">
        <v>42</v>
      </c>
      <c r="U671" s="283"/>
      <c r="V671" s="283"/>
      <c r="W671" s="285"/>
      <c r="X671" s="294"/>
      <c r="Y671" s="144"/>
      <c r="Z671" s="135"/>
      <c r="AA671" s="62"/>
      <c r="AB671" s="62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</row>
    <row r="672" spans="1:69" customFormat="1" ht="18">
      <c r="A672" s="297"/>
      <c r="B672" s="272"/>
      <c r="C672" s="272"/>
      <c r="D672" s="272"/>
      <c r="E672" s="5" t="s">
        <v>4</v>
      </c>
      <c r="F672" s="5" t="s">
        <v>37</v>
      </c>
      <c r="G672" s="5" t="s">
        <v>39</v>
      </c>
      <c r="H672" s="5">
        <v>1807</v>
      </c>
      <c r="I672" s="25">
        <v>20.100000000000001</v>
      </c>
      <c r="J672" s="5" t="s">
        <v>143</v>
      </c>
      <c r="K672" s="5" t="s">
        <v>42</v>
      </c>
      <c r="L672" s="279"/>
      <c r="M672" s="276"/>
      <c r="N672" s="274"/>
      <c r="O672" s="6" t="s">
        <v>5</v>
      </c>
      <c r="P672" s="6" t="s">
        <v>43</v>
      </c>
      <c r="Q672" s="6">
        <v>2237</v>
      </c>
      <c r="R672" s="178">
        <v>29.9</v>
      </c>
      <c r="S672" s="6" t="s">
        <v>71</v>
      </c>
      <c r="T672" s="6" t="s">
        <v>42</v>
      </c>
      <c r="U672" s="283"/>
      <c r="V672" s="283"/>
      <c r="W672" s="285"/>
      <c r="X672" s="294"/>
      <c r="Y672" s="140"/>
      <c r="Z672" s="140"/>
      <c r="AA672" s="62"/>
      <c r="AB672" s="62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</row>
    <row r="673" spans="1:69" customFormat="1" ht="18">
      <c r="A673" s="297"/>
      <c r="B673" s="272"/>
      <c r="C673" s="272"/>
      <c r="D673" s="272"/>
      <c r="E673" s="5" t="s">
        <v>57</v>
      </c>
      <c r="F673" s="5" t="s">
        <v>37</v>
      </c>
      <c r="G673" s="5" t="s">
        <v>39</v>
      </c>
      <c r="H673" s="5">
        <v>963</v>
      </c>
      <c r="I673" s="25">
        <v>6.5</v>
      </c>
      <c r="J673" s="5" t="s">
        <v>75</v>
      </c>
      <c r="K673" s="5" t="s">
        <v>42</v>
      </c>
      <c r="L673" s="279"/>
      <c r="M673" s="276"/>
      <c r="N673" s="274"/>
      <c r="O673" s="6" t="s">
        <v>5</v>
      </c>
      <c r="P673" s="6" t="s">
        <v>43</v>
      </c>
      <c r="Q673" s="6">
        <v>2238</v>
      </c>
      <c r="R673" s="178">
        <v>31.6</v>
      </c>
      <c r="S673" s="6" t="s">
        <v>71</v>
      </c>
      <c r="T673" s="6" t="s">
        <v>42</v>
      </c>
      <c r="U673" s="283"/>
      <c r="V673" s="283"/>
      <c r="W673" s="285"/>
      <c r="X673" s="294"/>
      <c r="Y673" s="144"/>
      <c r="Z673" s="140"/>
      <c r="AA673" s="62"/>
      <c r="AB673" s="62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</row>
    <row r="674" spans="1:69" customFormat="1" ht="18">
      <c r="A674" s="297"/>
      <c r="B674" s="272"/>
      <c r="C674" s="272"/>
      <c r="D674" s="272"/>
      <c r="E674" s="5" t="s">
        <v>57</v>
      </c>
      <c r="F674" s="5" t="s">
        <v>37</v>
      </c>
      <c r="G674" s="5" t="s">
        <v>39</v>
      </c>
      <c r="H674" s="5">
        <v>964</v>
      </c>
      <c r="I674" s="25">
        <v>9.75</v>
      </c>
      <c r="J674" s="5" t="s">
        <v>75</v>
      </c>
      <c r="K674" s="5" t="s">
        <v>42</v>
      </c>
      <c r="L674" s="279"/>
      <c r="M674" s="276"/>
      <c r="N674" s="274"/>
      <c r="O674" s="6" t="s">
        <v>5</v>
      </c>
      <c r="P674" s="6" t="s">
        <v>43</v>
      </c>
      <c r="Q674" s="6">
        <v>2239</v>
      </c>
      <c r="R674" s="178">
        <v>30.5</v>
      </c>
      <c r="S674" s="6" t="s">
        <v>71</v>
      </c>
      <c r="T674" s="6" t="s">
        <v>42</v>
      </c>
      <c r="U674" s="283"/>
      <c r="V674" s="283"/>
      <c r="W674" s="285"/>
      <c r="X674" s="294"/>
      <c r="Y674" s="140"/>
      <c r="Z674" s="140"/>
      <c r="AA674" s="62"/>
      <c r="AB674" s="62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</row>
    <row r="675" spans="1:69" customFormat="1" ht="18">
      <c r="A675" s="297"/>
      <c r="B675" s="272"/>
      <c r="C675" s="272"/>
      <c r="D675" s="272"/>
      <c r="E675" s="5"/>
      <c r="F675" s="5"/>
      <c r="G675" s="5"/>
      <c r="H675" s="5"/>
      <c r="I675" s="25"/>
      <c r="J675" s="5"/>
      <c r="K675" s="5"/>
      <c r="L675" s="279"/>
      <c r="M675" s="276"/>
      <c r="N675" s="274"/>
      <c r="O675" s="6"/>
      <c r="P675" s="6"/>
      <c r="Q675" s="6"/>
      <c r="R675" s="178"/>
      <c r="S675" s="6"/>
      <c r="T675" s="6"/>
      <c r="U675" s="283"/>
      <c r="V675" s="283"/>
      <c r="W675" s="285"/>
      <c r="X675" s="294"/>
      <c r="Y675" s="140"/>
      <c r="Z675" s="140"/>
      <c r="AA675" s="62"/>
      <c r="AB675" s="62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</row>
    <row r="676" spans="1:69" customFormat="1" ht="18.600000000000001" thickBot="1">
      <c r="A676" s="297"/>
      <c r="B676" s="272"/>
      <c r="C676" s="272"/>
      <c r="D676" s="272"/>
      <c r="E676" s="5"/>
      <c r="F676" s="5"/>
      <c r="G676" s="5"/>
      <c r="H676" s="5"/>
      <c r="I676" s="25"/>
      <c r="J676" s="5"/>
      <c r="K676" s="5"/>
      <c r="L676" s="279"/>
      <c r="M676" s="276"/>
      <c r="N676" s="274"/>
      <c r="O676" s="6"/>
      <c r="P676" s="6"/>
      <c r="Q676" s="6"/>
      <c r="R676" s="178"/>
      <c r="S676" s="6"/>
      <c r="T676" s="6"/>
      <c r="U676" s="283"/>
      <c r="V676" s="283"/>
      <c r="W676" s="285"/>
      <c r="X676" s="294"/>
      <c r="Y676" s="140"/>
      <c r="Z676" s="140"/>
      <c r="AA676" s="62"/>
      <c r="AB676" s="62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</row>
    <row r="677" spans="1:69" customFormat="1" ht="18.600000000000001" thickBot="1">
      <c r="A677" s="291"/>
      <c r="B677" s="272"/>
      <c r="C677" s="272"/>
      <c r="D677" s="274"/>
      <c r="E677" s="5"/>
      <c r="F677" s="5"/>
      <c r="G677" s="5"/>
      <c r="H677" s="5"/>
      <c r="I677" s="27"/>
      <c r="J677" s="5"/>
      <c r="K677" s="5"/>
      <c r="L677" s="279"/>
      <c r="M677" s="276"/>
      <c r="N677" s="274"/>
      <c r="O677" s="6"/>
      <c r="P677" s="6"/>
      <c r="Q677" s="6"/>
      <c r="R677" s="178"/>
      <c r="S677" s="6"/>
      <c r="T677" s="6"/>
      <c r="U677" s="274"/>
      <c r="V677" s="274"/>
      <c r="W677" s="274"/>
      <c r="X677" s="294"/>
      <c r="Y677" s="140"/>
      <c r="Z677" s="140"/>
      <c r="AA677" s="62"/>
      <c r="AB677" s="62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</row>
    <row r="678" spans="1:69" customFormat="1" ht="18.600000000000001" thickBot="1">
      <c r="A678" s="291"/>
      <c r="B678" s="272"/>
      <c r="C678" s="272"/>
      <c r="D678" s="274"/>
      <c r="E678" s="5"/>
      <c r="F678" s="2"/>
      <c r="G678" s="2"/>
      <c r="H678" s="5"/>
      <c r="I678" s="27"/>
      <c r="J678" s="2"/>
      <c r="K678" s="2"/>
      <c r="L678" s="279"/>
      <c r="M678" s="276"/>
      <c r="N678" s="274"/>
      <c r="O678" s="6"/>
      <c r="P678" s="6"/>
      <c r="Q678" s="6"/>
      <c r="R678" s="178"/>
      <c r="S678" s="6"/>
      <c r="T678" s="6"/>
      <c r="U678" s="274"/>
      <c r="V678" s="274"/>
      <c r="W678" s="274"/>
      <c r="X678" s="294"/>
      <c r="Y678" s="140"/>
      <c r="Z678" s="140"/>
      <c r="AA678" s="62"/>
      <c r="AB678" s="62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</row>
    <row r="679" spans="1:69" customFormat="1" ht="18.600000000000001" thickBot="1">
      <c r="A679" s="291"/>
      <c r="B679" s="272"/>
      <c r="C679" s="272"/>
      <c r="D679" s="274"/>
      <c r="E679" s="5"/>
      <c r="F679" s="5"/>
      <c r="G679" s="5"/>
      <c r="H679" s="2"/>
      <c r="I679" s="27"/>
      <c r="J679" s="34"/>
      <c r="K679" s="2"/>
      <c r="L679" s="279"/>
      <c r="M679" s="276"/>
      <c r="N679" s="274"/>
      <c r="O679" s="6"/>
      <c r="P679" s="6"/>
      <c r="Q679" s="6"/>
      <c r="R679" s="178"/>
      <c r="S679" s="6"/>
      <c r="T679" s="6"/>
      <c r="U679" s="274"/>
      <c r="V679" s="274"/>
      <c r="W679" s="274"/>
      <c r="X679" s="294"/>
      <c r="Y679" s="140"/>
      <c r="Z679" s="140"/>
      <c r="AA679" s="62"/>
      <c r="AB679" s="62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</row>
    <row r="680" spans="1:69" customFormat="1" ht="18.600000000000001" thickBot="1">
      <c r="A680" s="291"/>
      <c r="B680" s="272"/>
      <c r="C680" s="272"/>
      <c r="D680" s="274"/>
      <c r="E680" s="2"/>
      <c r="F680" s="5"/>
      <c r="G680" s="5"/>
      <c r="H680" s="5"/>
      <c r="I680" s="25"/>
      <c r="J680" s="5"/>
      <c r="K680" s="5"/>
      <c r="L680" s="279"/>
      <c r="M680" s="276"/>
      <c r="N680" s="274"/>
      <c r="O680" s="6"/>
      <c r="P680" s="6"/>
      <c r="Q680" s="6"/>
      <c r="R680" s="178"/>
      <c r="S680" s="6"/>
      <c r="T680" s="6"/>
      <c r="U680" s="274"/>
      <c r="V680" s="274"/>
      <c r="W680" s="274"/>
      <c r="X680" s="294"/>
      <c r="Y680" s="140"/>
      <c r="Z680" s="140"/>
      <c r="AA680" s="62"/>
      <c r="AB680" s="62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</row>
    <row r="681" spans="1:69" customFormat="1" ht="18.600000000000001" thickBot="1">
      <c r="A681" s="291"/>
      <c r="B681" s="272"/>
      <c r="C681" s="272"/>
      <c r="D681" s="274"/>
      <c r="E681" s="5"/>
      <c r="F681" s="5"/>
      <c r="G681" s="5"/>
      <c r="H681" s="114"/>
      <c r="I681" s="25"/>
      <c r="J681" s="5"/>
      <c r="K681" s="5"/>
      <c r="L681" s="279"/>
      <c r="M681" s="276"/>
      <c r="N681" s="274"/>
      <c r="O681" s="6"/>
      <c r="P681" s="6"/>
      <c r="Q681" s="6"/>
      <c r="R681" s="178"/>
      <c r="S681" s="6"/>
      <c r="T681" s="6"/>
      <c r="U681" s="274"/>
      <c r="V681" s="274"/>
      <c r="W681" s="274"/>
      <c r="X681" s="294"/>
      <c r="Y681" s="140"/>
      <c r="Z681" s="140"/>
      <c r="AA681" s="62"/>
      <c r="AB681" s="62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</row>
    <row r="682" spans="1:69" customFormat="1" ht="18.600000000000001" thickBot="1">
      <c r="A682" s="291"/>
      <c r="B682" s="272"/>
      <c r="C682" s="272"/>
      <c r="D682" s="274"/>
      <c r="E682" s="5"/>
      <c r="F682" s="5"/>
      <c r="G682" s="5"/>
      <c r="H682" s="5"/>
      <c r="I682" s="25"/>
      <c r="J682" s="5"/>
      <c r="K682" s="5"/>
      <c r="L682" s="279"/>
      <c r="M682" s="276"/>
      <c r="N682" s="274"/>
      <c r="O682" s="7"/>
      <c r="P682" s="7"/>
      <c r="Q682" s="7"/>
      <c r="R682" s="185"/>
      <c r="S682" s="7"/>
      <c r="T682" s="7"/>
      <c r="U682" s="274"/>
      <c r="V682" s="274"/>
      <c r="W682" s="274"/>
      <c r="X682" s="294"/>
      <c r="Y682" s="140"/>
      <c r="Z682" s="140"/>
      <c r="AA682" s="62"/>
      <c r="AB682" s="62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</row>
    <row r="683" spans="1:69" customFormat="1" ht="18.600000000000001" thickBot="1">
      <c r="A683" s="291"/>
      <c r="B683" s="272"/>
      <c r="C683" s="272"/>
      <c r="D683" s="274"/>
      <c r="E683" s="5"/>
      <c r="F683" s="5"/>
      <c r="G683" s="5"/>
      <c r="H683" s="5"/>
      <c r="I683" s="25"/>
      <c r="J683" s="5"/>
      <c r="K683" s="5"/>
      <c r="L683" s="279"/>
      <c r="M683" s="276"/>
      <c r="N683" s="274"/>
      <c r="O683" s="6"/>
      <c r="P683" s="6"/>
      <c r="Q683" s="6"/>
      <c r="R683" s="178"/>
      <c r="S683" s="6"/>
      <c r="T683" s="6"/>
      <c r="U683" s="274"/>
      <c r="V683" s="274"/>
      <c r="W683" s="274"/>
      <c r="X683" s="294"/>
      <c r="Y683" s="140"/>
      <c r="Z683" s="140"/>
      <c r="AA683" s="62"/>
      <c r="AB683" s="62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</row>
    <row r="684" spans="1:69" customFormat="1" ht="18.600000000000001" thickBot="1">
      <c r="A684" s="291"/>
      <c r="B684" s="273"/>
      <c r="C684" s="273"/>
      <c r="D684" s="274"/>
      <c r="E684" s="1"/>
      <c r="F684" s="1"/>
      <c r="G684" s="1"/>
      <c r="H684" s="1"/>
      <c r="I684" s="26"/>
      <c r="J684" s="1"/>
      <c r="K684" s="1"/>
      <c r="L684" s="280"/>
      <c r="M684" s="276"/>
      <c r="N684" s="274"/>
      <c r="O684" s="9"/>
      <c r="P684" s="9"/>
      <c r="Q684" s="9"/>
      <c r="R684" s="184"/>
      <c r="S684" s="9"/>
      <c r="T684" s="9"/>
      <c r="U684" s="275"/>
      <c r="V684" s="274"/>
      <c r="W684" s="275"/>
      <c r="X684" s="294"/>
      <c r="Y684" s="141"/>
      <c r="Z684" s="141"/>
      <c r="AA684" s="62"/>
      <c r="AB684" s="62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</row>
    <row r="685" spans="1:69" customFormat="1" ht="18">
      <c r="A685" s="291"/>
      <c r="B685" s="271" t="s">
        <v>34</v>
      </c>
      <c r="C685" s="271" t="s">
        <v>31</v>
      </c>
      <c r="D685" s="271" t="s">
        <v>64</v>
      </c>
      <c r="E685" s="2" t="s">
        <v>254</v>
      </c>
      <c r="F685" s="5" t="s">
        <v>37</v>
      </c>
      <c r="G685" s="5" t="s">
        <v>39</v>
      </c>
      <c r="H685" s="5">
        <v>4</v>
      </c>
      <c r="I685" s="25">
        <v>0.3</v>
      </c>
      <c r="J685" s="121" t="s">
        <v>255</v>
      </c>
      <c r="K685" s="5" t="s">
        <v>42</v>
      </c>
      <c r="L685" s="276">
        <f>SUM(I685:I699)</f>
        <v>101.65</v>
      </c>
      <c r="M685" s="276"/>
      <c r="N685" s="274"/>
      <c r="O685" s="263" t="s">
        <v>5</v>
      </c>
      <c r="P685" s="263" t="s">
        <v>43</v>
      </c>
      <c r="Q685" s="8">
        <v>2240</v>
      </c>
      <c r="R685" s="182">
        <v>30.3</v>
      </c>
      <c r="S685" s="8" t="s">
        <v>71</v>
      </c>
      <c r="T685" s="263" t="s">
        <v>42</v>
      </c>
      <c r="U685" s="283">
        <f>SUM(R685:R699)</f>
        <v>89.85</v>
      </c>
      <c r="V685" s="274"/>
      <c r="W685" s="285"/>
      <c r="X685" s="294"/>
      <c r="Y685" s="146"/>
      <c r="Z685" s="135"/>
      <c r="AA685" s="62"/>
      <c r="AB685" s="62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</row>
    <row r="686" spans="1:69" customFormat="1" ht="18">
      <c r="A686" s="291"/>
      <c r="B686" s="272"/>
      <c r="C686" s="272"/>
      <c r="D686" s="274"/>
      <c r="E686" s="2" t="s">
        <v>28</v>
      </c>
      <c r="F686" s="5" t="s">
        <v>37</v>
      </c>
      <c r="G686" s="5" t="s">
        <v>40</v>
      </c>
      <c r="H686" s="5" t="s">
        <v>256</v>
      </c>
      <c r="I686" s="25">
        <v>23.05</v>
      </c>
      <c r="J686" s="5" t="s">
        <v>147</v>
      </c>
      <c r="K686" s="5" t="s">
        <v>42</v>
      </c>
      <c r="L686" s="276"/>
      <c r="M686" s="276"/>
      <c r="N686" s="274"/>
      <c r="O686" s="6" t="s">
        <v>5</v>
      </c>
      <c r="P686" s="6" t="s">
        <v>43</v>
      </c>
      <c r="Q686" s="6">
        <v>2241</v>
      </c>
      <c r="R686" s="178">
        <v>28.75</v>
      </c>
      <c r="S686" s="6" t="s">
        <v>71</v>
      </c>
      <c r="T686" s="6" t="s">
        <v>42</v>
      </c>
      <c r="U686" s="274"/>
      <c r="V686" s="274"/>
      <c r="W686" s="274"/>
      <c r="X686" s="294"/>
      <c r="Y686" s="158"/>
      <c r="Z686" s="140"/>
      <c r="AA686" s="62"/>
      <c r="AB686" s="62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</row>
    <row r="687" spans="1:69" customFormat="1" ht="18">
      <c r="A687" s="291"/>
      <c r="B687" s="272"/>
      <c r="C687" s="272"/>
      <c r="D687" s="274"/>
      <c r="E687" s="2" t="s">
        <v>28</v>
      </c>
      <c r="F687" s="5" t="s">
        <v>37</v>
      </c>
      <c r="G687" s="5" t="s">
        <v>40</v>
      </c>
      <c r="H687" s="5" t="s">
        <v>257</v>
      </c>
      <c r="I687" s="25">
        <v>26.15</v>
      </c>
      <c r="J687" s="5" t="s">
        <v>191</v>
      </c>
      <c r="K687" s="5" t="s">
        <v>42</v>
      </c>
      <c r="L687" s="276"/>
      <c r="M687" s="276"/>
      <c r="N687" s="274"/>
      <c r="O687" s="6" t="s">
        <v>5</v>
      </c>
      <c r="P687" s="6" t="s">
        <v>43</v>
      </c>
      <c r="Q687" s="6">
        <v>2242</v>
      </c>
      <c r="R687" s="178">
        <v>30.8</v>
      </c>
      <c r="S687" s="6" t="s">
        <v>71</v>
      </c>
      <c r="T687" s="6" t="s">
        <v>42</v>
      </c>
      <c r="U687" s="274"/>
      <c r="V687" s="274"/>
      <c r="W687" s="274"/>
      <c r="X687" s="294"/>
      <c r="Y687" s="140"/>
      <c r="Z687" s="151"/>
      <c r="AA687" s="62"/>
      <c r="AB687" s="62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</row>
    <row r="688" spans="1:69" customFormat="1" ht="18">
      <c r="A688" s="291"/>
      <c r="B688" s="272"/>
      <c r="C688" s="272"/>
      <c r="D688" s="274"/>
      <c r="E688" s="2" t="s">
        <v>28</v>
      </c>
      <c r="F688" s="5" t="s">
        <v>37</v>
      </c>
      <c r="G688" s="5" t="s">
        <v>40</v>
      </c>
      <c r="H688" s="5" t="s">
        <v>258</v>
      </c>
      <c r="I688" s="25">
        <v>25.9</v>
      </c>
      <c r="J688" s="5" t="s">
        <v>134</v>
      </c>
      <c r="K688" s="5" t="s">
        <v>42</v>
      </c>
      <c r="L688" s="276"/>
      <c r="M688" s="276"/>
      <c r="N688" s="274"/>
      <c r="O688" s="6"/>
      <c r="P688" s="6"/>
      <c r="Q688" s="6"/>
      <c r="R688" s="178"/>
      <c r="S688" s="6"/>
      <c r="T688" s="6"/>
      <c r="U688" s="274"/>
      <c r="V688" s="274"/>
      <c r="W688" s="274"/>
      <c r="X688" s="294"/>
      <c r="Y688" s="140"/>
      <c r="Z688" s="140"/>
      <c r="AA688" s="62"/>
      <c r="AB688" s="62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</row>
    <row r="689" spans="1:69" customFormat="1" ht="18.600000000000001" thickBot="1">
      <c r="A689" s="291"/>
      <c r="B689" s="272"/>
      <c r="C689" s="272"/>
      <c r="D689" s="274"/>
      <c r="E689" s="2" t="s">
        <v>4</v>
      </c>
      <c r="F689" s="5" t="s">
        <v>37</v>
      </c>
      <c r="G689" s="5" t="s">
        <v>39</v>
      </c>
      <c r="H689" s="5">
        <v>1809</v>
      </c>
      <c r="I689" s="25">
        <v>12.65</v>
      </c>
      <c r="J689" s="34" t="s">
        <v>143</v>
      </c>
      <c r="K689" s="5" t="s">
        <v>42</v>
      </c>
      <c r="L689" s="276"/>
      <c r="M689" s="276"/>
      <c r="N689" s="274"/>
      <c r="O689" s="6"/>
      <c r="P689" s="6"/>
      <c r="Q689" s="6"/>
      <c r="R689" s="178"/>
      <c r="S689" s="6"/>
      <c r="T689" s="6"/>
      <c r="U689" s="274"/>
      <c r="V689" s="274"/>
      <c r="W689" s="274"/>
      <c r="X689" s="294"/>
      <c r="Y689" s="140"/>
      <c r="Z689" s="151"/>
      <c r="AA689" s="62"/>
      <c r="AB689" s="62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</row>
    <row r="690" spans="1:69" customFormat="1" ht="18.600000000000001" thickBot="1">
      <c r="A690" s="291"/>
      <c r="B690" s="272"/>
      <c r="C690" s="272"/>
      <c r="D690" s="274"/>
      <c r="E690" s="2" t="s">
        <v>4</v>
      </c>
      <c r="F690" s="5" t="s">
        <v>37</v>
      </c>
      <c r="G690" s="5" t="s">
        <v>39</v>
      </c>
      <c r="H690" s="5">
        <v>1810</v>
      </c>
      <c r="I690" s="25">
        <v>13.6</v>
      </c>
      <c r="J690" s="34" t="s">
        <v>143</v>
      </c>
      <c r="K690" s="5" t="s">
        <v>42</v>
      </c>
      <c r="L690" s="276"/>
      <c r="M690" s="276"/>
      <c r="N690" s="274"/>
      <c r="O690" s="6"/>
      <c r="P690" s="6"/>
      <c r="Q690" s="7"/>
      <c r="R690" s="185"/>
      <c r="S690" s="6"/>
      <c r="T690" s="6"/>
      <c r="U690" s="274"/>
      <c r="V690" s="274"/>
      <c r="W690" s="274"/>
      <c r="X690" s="294"/>
      <c r="Y690" s="140"/>
      <c r="Z690" s="140"/>
      <c r="AA690" s="62"/>
      <c r="AB690" s="62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</row>
    <row r="691" spans="1:69" customFormat="1" ht="18.600000000000001" thickBot="1">
      <c r="A691" s="291"/>
      <c r="B691" s="272"/>
      <c r="C691" s="272"/>
      <c r="D691" s="274"/>
      <c r="E691" s="2"/>
      <c r="F691" s="5"/>
      <c r="G691" s="5"/>
      <c r="H691" s="5"/>
      <c r="I691" s="25"/>
      <c r="J691" s="34"/>
      <c r="K691" s="5"/>
      <c r="L691" s="276"/>
      <c r="M691" s="276"/>
      <c r="N691" s="274"/>
      <c r="O691" s="7"/>
      <c r="P691" s="7"/>
      <c r="Q691" s="7"/>
      <c r="R691" s="185"/>
      <c r="S691" s="7"/>
      <c r="T691" s="7"/>
      <c r="U691" s="274"/>
      <c r="V691" s="274"/>
      <c r="W691" s="274"/>
      <c r="X691" s="294"/>
      <c r="Y691" s="140"/>
      <c r="Z691" s="140"/>
      <c r="AA691" s="62"/>
      <c r="AB691" s="62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</row>
    <row r="692" spans="1:69" customFormat="1" ht="18.600000000000001" thickBot="1">
      <c r="A692" s="291"/>
      <c r="B692" s="272"/>
      <c r="C692" s="272"/>
      <c r="D692" s="274"/>
      <c r="E692" s="2"/>
      <c r="F692" s="5"/>
      <c r="G692" s="5"/>
      <c r="H692" s="5"/>
      <c r="I692" s="25"/>
      <c r="J692" s="34"/>
      <c r="K692" s="5"/>
      <c r="L692" s="276"/>
      <c r="M692" s="276"/>
      <c r="N692" s="274"/>
      <c r="O692" s="6"/>
      <c r="P692" s="6"/>
      <c r="Q692" s="6"/>
      <c r="R692" s="178"/>
      <c r="S692" s="6"/>
      <c r="T692" s="6"/>
      <c r="U692" s="274"/>
      <c r="V692" s="274"/>
      <c r="W692" s="274"/>
      <c r="X692" s="294"/>
      <c r="Y692" s="140"/>
      <c r="Z692" s="140"/>
      <c r="AA692" s="62"/>
      <c r="AB692" s="62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</row>
    <row r="693" spans="1:69" customFormat="1" ht="18.600000000000001" thickBot="1">
      <c r="A693" s="291"/>
      <c r="B693" s="272"/>
      <c r="C693" s="272"/>
      <c r="D693" s="274"/>
      <c r="E693" s="2"/>
      <c r="F693" s="5"/>
      <c r="G693" s="5"/>
      <c r="H693" s="5"/>
      <c r="I693" s="25"/>
      <c r="J693" s="34"/>
      <c r="K693" s="5"/>
      <c r="L693" s="276"/>
      <c r="M693" s="276"/>
      <c r="N693" s="274"/>
      <c r="O693" s="6"/>
      <c r="P693" s="6"/>
      <c r="Q693" s="6"/>
      <c r="R693" s="178"/>
      <c r="S693" s="6"/>
      <c r="T693" s="6"/>
      <c r="U693" s="274"/>
      <c r="V693" s="274"/>
      <c r="W693" s="274"/>
      <c r="X693" s="294"/>
      <c r="Y693" s="140"/>
      <c r="Z693" s="140"/>
      <c r="AA693" s="62"/>
      <c r="AB693" s="62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</row>
    <row r="694" spans="1:69" customFormat="1" ht="18.600000000000001" thickBot="1">
      <c r="A694" s="291"/>
      <c r="B694" s="272"/>
      <c r="C694" s="272"/>
      <c r="D694" s="274"/>
      <c r="E694" s="2"/>
      <c r="F694" s="5"/>
      <c r="G694" s="5"/>
      <c r="H694" s="5"/>
      <c r="I694" s="25"/>
      <c r="J694" s="34"/>
      <c r="K694" s="5"/>
      <c r="L694" s="276"/>
      <c r="M694" s="276"/>
      <c r="N694" s="274"/>
      <c r="O694" s="6"/>
      <c r="P694" s="6"/>
      <c r="Q694" s="6"/>
      <c r="R694" s="178"/>
      <c r="S694" s="6"/>
      <c r="T694" s="6"/>
      <c r="U694" s="274"/>
      <c r="V694" s="274"/>
      <c r="W694" s="274"/>
      <c r="X694" s="294"/>
      <c r="Y694" s="140"/>
      <c r="Z694" s="140"/>
      <c r="AA694" s="62"/>
      <c r="AB694" s="62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</row>
    <row r="695" spans="1:69" customFormat="1" ht="18.600000000000001" thickBot="1">
      <c r="A695" s="291"/>
      <c r="B695" s="272"/>
      <c r="C695" s="272"/>
      <c r="D695" s="274"/>
      <c r="E695" s="2"/>
      <c r="F695" s="5"/>
      <c r="G695" s="5"/>
      <c r="H695" s="5"/>
      <c r="I695" s="25"/>
      <c r="J695" s="34"/>
      <c r="K695" s="5"/>
      <c r="L695" s="276"/>
      <c r="M695" s="276"/>
      <c r="N695" s="274"/>
      <c r="O695" s="6"/>
      <c r="P695" s="6"/>
      <c r="Q695" s="6"/>
      <c r="R695" s="178"/>
      <c r="S695" s="6"/>
      <c r="T695" s="6"/>
      <c r="U695" s="274"/>
      <c r="V695" s="274"/>
      <c r="W695" s="274"/>
      <c r="X695" s="294"/>
      <c r="Y695" s="140"/>
      <c r="Z695" s="140"/>
      <c r="AA695" s="227"/>
      <c r="AB695" s="227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</row>
    <row r="696" spans="1:69" customFormat="1" ht="18.600000000000001" thickBot="1">
      <c r="A696" s="291"/>
      <c r="B696" s="272"/>
      <c r="C696" s="272"/>
      <c r="D696" s="274"/>
      <c r="E696" s="2"/>
      <c r="F696" s="5"/>
      <c r="G696" s="5"/>
      <c r="H696" s="5"/>
      <c r="I696" s="25"/>
      <c r="J696" s="5"/>
      <c r="K696" s="5"/>
      <c r="L696" s="276"/>
      <c r="M696" s="276"/>
      <c r="N696" s="274"/>
      <c r="O696" s="6"/>
      <c r="P696" s="6"/>
      <c r="Q696" s="6"/>
      <c r="R696" s="178"/>
      <c r="S696" s="6"/>
      <c r="T696" s="6"/>
      <c r="U696" s="274"/>
      <c r="V696" s="274"/>
      <c r="W696" s="274"/>
      <c r="X696" s="294"/>
      <c r="Y696" s="140"/>
      <c r="Z696" s="140"/>
      <c r="AA696" s="62"/>
      <c r="AB696" s="62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</row>
    <row r="697" spans="1:69" customFormat="1" ht="18.600000000000001" thickBot="1">
      <c r="A697" s="291"/>
      <c r="B697" s="272"/>
      <c r="C697" s="272"/>
      <c r="D697" s="274"/>
      <c r="E697" s="2"/>
      <c r="F697" s="5"/>
      <c r="G697" s="5"/>
      <c r="H697" s="5"/>
      <c r="I697" s="25"/>
      <c r="J697" s="5"/>
      <c r="K697" s="5"/>
      <c r="L697" s="276"/>
      <c r="M697" s="276"/>
      <c r="N697" s="274"/>
      <c r="O697" s="6"/>
      <c r="P697" s="6"/>
      <c r="Q697" s="6"/>
      <c r="R697" s="178"/>
      <c r="S697" s="6"/>
      <c r="T697" s="6"/>
      <c r="U697" s="274"/>
      <c r="V697" s="274"/>
      <c r="W697" s="274"/>
      <c r="X697" s="294"/>
      <c r="Y697" s="140"/>
      <c r="Z697" s="140"/>
      <c r="AA697" s="227"/>
      <c r="AB697" s="227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</row>
    <row r="698" spans="1:69" customFormat="1" ht="18">
      <c r="A698" s="291"/>
      <c r="B698" s="272"/>
      <c r="C698" s="272"/>
      <c r="D698" s="274"/>
      <c r="E698" s="2"/>
      <c r="F698" s="5"/>
      <c r="G698" s="5"/>
      <c r="H698" s="5"/>
      <c r="I698" s="25"/>
      <c r="J698" s="5"/>
      <c r="K698" s="5"/>
      <c r="L698" s="276"/>
      <c r="M698" s="276"/>
      <c r="N698" s="274"/>
      <c r="O698" s="6"/>
      <c r="P698" s="6"/>
      <c r="Q698" s="6"/>
      <c r="R698" s="178"/>
      <c r="S698" s="6"/>
      <c r="T698" s="6"/>
      <c r="U698" s="274"/>
      <c r="V698" s="274"/>
      <c r="W698" s="274"/>
      <c r="X698" s="294"/>
      <c r="Y698" s="140"/>
      <c r="Z698" s="140"/>
      <c r="AA698" s="227"/>
      <c r="AB698" s="227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</row>
    <row r="699" spans="1:69" customFormat="1" ht="18.600000000000001" thickBot="1">
      <c r="A699" s="291"/>
      <c r="B699" s="272"/>
      <c r="C699" s="273"/>
      <c r="D699" s="274"/>
      <c r="E699" s="130"/>
      <c r="F699" s="34"/>
      <c r="G699" s="34"/>
      <c r="H699" s="34"/>
      <c r="I699" s="116"/>
      <c r="J699" s="34"/>
      <c r="K699" s="34"/>
      <c r="L699" s="277"/>
      <c r="M699" s="277"/>
      <c r="N699" s="274"/>
      <c r="O699" s="6"/>
      <c r="P699" s="6"/>
      <c r="Q699" s="6"/>
      <c r="R699" s="178"/>
      <c r="S699" s="6"/>
      <c r="T699" s="6"/>
      <c r="U699" s="274"/>
      <c r="V699" s="274"/>
      <c r="W699" s="274"/>
      <c r="X699" s="294"/>
      <c r="Y699" s="141"/>
      <c r="Z699" s="141"/>
      <c r="AA699" s="62"/>
      <c r="AB699" s="62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</row>
    <row r="700" spans="1:69" customFormat="1" ht="18">
      <c r="A700" s="290">
        <v>24</v>
      </c>
      <c r="B700" s="271" t="s">
        <v>33</v>
      </c>
      <c r="C700" s="271" t="s">
        <v>32</v>
      </c>
      <c r="D700" s="271" t="s">
        <v>35</v>
      </c>
      <c r="E700" s="3" t="s">
        <v>57</v>
      </c>
      <c r="F700" s="3" t="s">
        <v>259</v>
      </c>
      <c r="G700" s="3" t="s">
        <v>80</v>
      </c>
      <c r="H700" s="3">
        <v>967</v>
      </c>
      <c r="I700" s="28">
        <v>8.6</v>
      </c>
      <c r="J700" s="3" t="s">
        <v>75</v>
      </c>
      <c r="K700" s="3" t="s">
        <v>42</v>
      </c>
      <c r="L700" s="278">
        <f>SUM(I700:I714)</f>
        <v>8.6</v>
      </c>
      <c r="M700" s="278">
        <f>L715+L700</f>
        <v>209.64999999999998</v>
      </c>
      <c r="N700" s="281">
        <f>N670+M700-V700</f>
        <v>270.75999999999988</v>
      </c>
      <c r="O700" s="236" t="s">
        <v>5</v>
      </c>
      <c r="P700" s="236" t="s">
        <v>43</v>
      </c>
      <c r="Q700" s="8">
        <v>2243</v>
      </c>
      <c r="R700" s="182">
        <v>27.88</v>
      </c>
      <c r="S700" s="236" t="s">
        <v>136</v>
      </c>
      <c r="T700" s="236" t="s">
        <v>42</v>
      </c>
      <c r="U700" s="282">
        <f>SUM(R700:R714)</f>
        <v>147.76</v>
      </c>
      <c r="V700" s="282">
        <f>U715+U700</f>
        <v>239.10999999999999</v>
      </c>
      <c r="W700" s="284">
        <v>7100</v>
      </c>
      <c r="X700" s="293">
        <f>(W700+W715)*20</f>
        <v>142000</v>
      </c>
      <c r="Y700" s="135"/>
      <c r="Z700" s="135"/>
      <c r="AA700" s="62"/>
      <c r="AB700" s="62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</row>
    <row r="701" spans="1:69" customFormat="1" ht="18">
      <c r="A701" s="297"/>
      <c r="B701" s="272"/>
      <c r="C701" s="272"/>
      <c r="D701" s="272"/>
      <c r="E701" s="2"/>
      <c r="F701" s="5"/>
      <c r="G701" s="5"/>
      <c r="H701" s="5"/>
      <c r="I701" s="25"/>
      <c r="J701" s="5"/>
      <c r="K701" s="5"/>
      <c r="L701" s="279"/>
      <c r="M701" s="276"/>
      <c r="N701" s="274"/>
      <c r="O701" s="6" t="s">
        <v>5</v>
      </c>
      <c r="P701" s="6" t="s">
        <v>43</v>
      </c>
      <c r="Q701" s="6">
        <v>2244</v>
      </c>
      <c r="R701" s="178">
        <v>29.84</v>
      </c>
      <c r="S701" s="6" t="s">
        <v>136</v>
      </c>
      <c r="T701" s="6" t="s">
        <v>42</v>
      </c>
      <c r="U701" s="283"/>
      <c r="V701" s="283"/>
      <c r="W701" s="285"/>
      <c r="X701" s="294"/>
      <c r="Y701" s="144"/>
      <c r="Z701" s="140"/>
      <c r="AA701" s="62"/>
      <c r="AB701" s="62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</row>
    <row r="702" spans="1:69" customFormat="1" ht="18">
      <c r="A702" s="297"/>
      <c r="B702" s="272"/>
      <c r="C702" s="272"/>
      <c r="D702" s="272"/>
      <c r="E702" s="2"/>
      <c r="F702" s="5"/>
      <c r="G702" s="5"/>
      <c r="H702" s="5"/>
      <c r="I702" s="25"/>
      <c r="J702" s="34"/>
      <c r="K702" s="5"/>
      <c r="L702" s="279"/>
      <c r="M702" s="276"/>
      <c r="N702" s="274"/>
      <c r="O702" s="6" t="s">
        <v>5</v>
      </c>
      <c r="P702" s="6" t="s">
        <v>43</v>
      </c>
      <c r="Q702" s="6">
        <v>2245</v>
      </c>
      <c r="R702" s="178">
        <v>29.9</v>
      </c>
      <c r="S702" s="6" t="s">
        <v>136</v>
      </c>
      <c r="T702" s="6" t="s">
        <v>42</v>
      </c>
      <c r="U702" s="283"/>
      <c r="V702" s="283"/>
      <c r="W702" s="285"/>
      <c r="X702" s="294"/>
      <c r="Y702" s="140"/>
      <c r="Z702" s="140"/>
      <c r="AA702" s="62"/>
      <c r="AB702" s="62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</row>
    <row r="703" spans="1:69" customFormat="1" ht="18">
      <c r="A703" s="297"/>
      <c r="B703" s="272"/>
      <c r="C703" s="272"/>
      <c r="D703" s="272"/>
      <c r="E703" s="2"/>
      <c r="F703" s="5"/>
      <c r="G703" s="5"/>
      <c r="H703" s="5"/>
      <c r="I703" s="25"/>
      <c r="J703" s="34"/>
      <c r="K703" s="5"/>
      <c r="L703" s="279"/>
      <c r="M703" s="276"/>
      <c r="N703" s="274"/>
      <c r="O703" s="6" t="s">
        <v>5</v>
      </c>
      <c r="P703" s="6" t="s">
        <v>43</v>
      </c>
      <c r="Q703" s="6">
        <v>2246</v>
      </c>
      <c r="R703" s="178">
        <v>29.94</v>
      </c>
      <c r="S703" s="6" t="s">
        <v>136</v>
      </c>
      <c r="T703" s="6" t="s">
        <v>42</v>
      </c>
      <c r="U703" s="283"/>
      <c r="V703" s="283"/>
      <c r="W703" s="285"/>
      <c r="X703" s="294"/>
      <c r="Y703" s="140"/>
      <c r="Z703" s="140"/>
      <c r="AA703" s="62"/>
      <c r="AB703" s="62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</row>
    <row r="704" spans="1:69" customFormat="1" ht="18">
      <c r="A704" s="297"/>
      <c r="B704" s="272"/>
      <c r="C704" s="272"/>
      <c r="D704" s="272"/>
      <c r="E704" s="2"/>
      <c r="F704" s="5"/>
      <c r="G704" s="5"/>
      <c r="H704" s="5"/>
      <c r="I704" s="25"/>
      <c r="J704" s="34"/>
      <c r="K704" s="5"/>
      <c r="L704" s="279"/>
      <c r="M704" s="276"/>
      <c r="N704" s="274"/>
      <c r="O704" s="6" t="s">
        <v>5</v>
      </c>
      <c r="P704" s="6" t="s">
        <v>43</v>
      </c>
      <c r="Q704" s="6">
        <v>2247</v>
      </c>
      <c r="R704" s="178">
        <v>30.2</v>
      </c>
      <c r="S704" s="6" t="s">
        <v>136</v>
      </c>
      <c r="T704" s="6" t="s">
        <v>42</v>
      </c>
      <c r="U704" s="283"/>
      <c r="V704" s="283"/>
      <c r="W704" s="285"/>
      <c r="X704" s="294"/>
      <c r="Y704" s="140"/>
      <c r="Z704" s="140"/>
      <c r="AA704" s="62"/>
      <c r="AB704" s="62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</row>
    <row r="705" spans="1:69" customFormat="1" ht="18.600000000000001" thickBot="1">
      <c r="A705" s="297"/>
      <c r="B705" s="272"/>
      <c r="C705" s="272"/>
      <c r="D705" s="272"/>
      <c r="E705" s="2"/>
      <c r="F705" s="5"/>
      <c r="G705" s="5"/>
      <c r="H705" s="5"/>
      <c r="I705" s="25"/>
      <c r="J705" s="34"/>
      <c r="K705" s="5"/>
      <c r="L705" s="279"/>
      <c r="M705" s="276"/>
      <c r="N705" s="274"/>
      <c r="O705" s="7"/>
      <c r="P705" s="7"/>
      <c r="Q705" s="7"/>
      <c r="R705" s="185"/>
      <c r="S705" s="7"/>
      <c r="T705" s="7"/>
      <c r="U705" s="283"/>
      <c r="V705" s="283"/>
      <c r="W705" s="285"/>
      <c r="X705" s="294"/>
      <c r="Y705" s="140"/>
      <c r="Z705" s="140"/>
      <c r="AA705" s="62"/>
      <c r="AB705" s="62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</row>
    <row r="706" spans="1:69" customFormat="1" ht="18.600000000000001" thickBot="1">
      <c r="A706" s="297"/>
      <c r="B706" s="272"/>
      <c r="C706" s="272"/>
      <c r="D706" s="272"/>
      <c r="E706" s="2"/>
      <c r="F706" s="5"/>
      <c r="G706" s="5"/>
      <c r="H706" s="5"/>
      <c r="I706" s="25"/>
      <c r="J706" s="34"/>
      <c r="K706" s="5"/>
      <c r="L706" s="279"/>
      <c r="M706" s="276"/>
      <c r="N706" s="274"/>
      <c r="O706" s="6"/>
      <c r="P706" s="6"/>
      <c r="Q706" s="6"/>
      <c r="R706" s="185"/>
      <c r="S706" s="6"/>
      <c r="T706" s="6"/>
      <c r="U706" s="283"/>
      <c r="V706" s="283"/>
      <c r="W706" s="285"/>
      <c r="X706" s="294"/>
      <c r="Y706" s="140"/>
      <c r="Z706" s="140"/>
      <c r="AA706" s="62"/>
      <c r="AB706" s="62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</row>
    <row r="707" spans="1:69" customFormat="1" ht="18.600000000000001" thickBot="1">
      <c r="A707" s="297"/>
      <c r="B707" s="272"/>
      <c r="C707" s="272"/>
      <c r="D707" s="272"/>
      <c r="E707" s="2"/>
      <c r="F707" s="5"/>
      <c r="G707" s="5"/>
      <c r="H707" s="5"/>
      <c r="I707" s="25"/>
      <c r="J707" s="34"/>
      <c r="K707" s="5"/>
      <c r="L707" s="279"/>
      <c r="M707" s="276"/>
      <c r="N707" s="274"/>
      <c r="O707" s="7"/>
      <c r="P707" s="7"/>
      <c r="Q707" s="7"/>
      <c r="R707" s="185"/>
      <c r="S707" s="7"/>
      <c r="T707" s="7"/>
      <c r="U707" s="283"/>
      <c r="V707" s="283"/>
      <c r="W707" s="285"/>
      <c r="X707" s="294"/>
      <c r="Y707" s="140"/>
      <c r="Z707" s="140"/>
      <c r="AA707" s="62"/>
      <c r="AB707" s="62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</row>
    <row r="708" spans="1:69" customFormat="1" ht="18.600000000000001" thickBot="1">
      <c r="A708" s="297"/>
      <c r="B708" s="272"/>
      <c r="C708" s="272"/>
      <c r="D708" s="272"/>
      <c r="E708" s="2"/>
      <c r="F708" s="5"/>
      <c r="G708" s="5"/>
      <c r="H708" s="5"/>
      <c r="I708" s="25"/>
      <c r="J708" s="34"/>
      <c r="K708" s="5"/>
      <c r="L708" s="279"/>
      <c r="M708" s="276"/>
      <c r="N708" s="274"/>
      <c r="O708" s="7"/>
      <c r="P708" s="7"/>
      <c r="Q708" s="7"/>
      <c r="R708" s="185"/>
      <c r="S708" s="7"/>
      <c r="T708" s="7"/>
      <c r="U708" s="283"/>
      <c r="V708" s="283"/>
      <c r="W708" s="285"/>
      <c r="X708" s="294"/>
      <c r="Y708" s="140"/>
      <c r="Z708" s="140"/>
      <c r="AA708" s="62"/>
      <c r="AB708" s="62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</row>
    <row r="709" spans="1:69" customFormat="1" ht="18.600000000000001" thickBot="1">
      <c r="A709" s="297"/>
      <c r="B709" s="272"/>
      <c r="C709" s="272"/>
      <c r="D709" s="272"/>
      <c r="E709" s="5"/>
      <c r="F709" s="2"/>
      <c r="G709" s="2"/>
      <c r="H709" s="2"/>
      <c r="I709" s="27"/>
      <c r="J709" s="34"/>
      <c r="K709" s="2"/>
      <c r="L709" s="279"/>
      <c r="M709" s="276"/>
      <c r="N709" s="274"/>
      <c r="O709" s="7"/>
      <c r="P709" s="7"/>
      <c r="Q709" s="7"/>
      <c r="R709" s="185"/>
      <c r="S709" s="7"/>
      <c r="T709" s="7"/>
      <c r="U709" s="283"/>
      <c r="V709" s="283"/>
      <c r="W709" s="285"/>
      <c r="X709" s="294"/>
      <c r="Y709" s="140"/>
      <c r="Z709" s="140"/>
      <c r="AA709" s="62"/>
      <c r="AB709" s="62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</row>
    <row r="710" spans="1:69" customFormat="1" ht="18.600000000000001" thickBot="1">
      <c r="A710" s="297"/>
      <c r="B710" s="272"/>
      <c r="C710" s="272"/>
      <c r="D710" s="272"/>
      <c r="E710" s="5"/>
      <c r="F710" s="2"/>
      <c r="G710" s="2"/>
      <c r="H710" s="2"/>
      <c r="I710" s="27"/>
      <c r="J710" s="34"/>
      <c r="K710" s="2"/>
      <c r="L710" s="279"/>
      <c r="M710" s="276"/>
      <c r="N710" s="274"/>
      <c r="O710" s="7"/>
      <c r="P710" s="7"/>
      <c r="Q710" s="7"/>
      <c r="R710" s="185"/>
      <c r="S710" s="7"/>
      <c r="T710" s="7"/>
      <c r="U710" s="283"/>
      <c r="V710" s="283"/>
      <c r="W710" s="285"/>
      <c r="X710" s="294"/>
      <c r="Y710" s="140"/>
      <c r="Z710" s="140"/>
      <c r="AA710" s="62"/>
      <c r="AB710" s="62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</row>
    <row r="711" spans="1:69" customFormat="1" ht="18.600000000000001" thickBot="1">
      <c r="A711" s="291"/>
      <c r="B711" s="272"/>
      <c r="C711" s="272"/>
      <c r="D711" s="274"/>
      <c r="E711" s="5"/>
      <c r="F711" s="5"/>
      <c r="G711" s="5"/>
      <c r="H711" s="5"/>
      <c r="I711" s="25"/>
      <c r="J711" s="5"/>
      <c r="K711" s="5"/>
      <c r="L711" s="279"/>
      <c r="M711" s="276"/>
      <c r="N711" s="274"/>
      <c r="O711" s="7"/>
      <c r="P711" s="6"/>
      <c r="Q711" s="6"/>
      <c r="R711" s="178"/>
      <c r="S711" s="6"/>
      <c r="T711" s="6"/>
      <c r="U711" s="274"/>
      <c r="V711" s="274"/>
      <c r="W711" s="274"/>
      <c r="X711" s="294"/>
      <c r="Y711" s="140"/>
      <c r="Z711" s="140"/>
      <c r="AA711" s="62"/>
      <c r="AB711" s="62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</row>
    <row r="712" spans="1:69" customFormat="1" ht="18.600000000000001" thickBot="1">
      <c r="A712" s="291"/>
      <c r="B712" s="272"/>
      <c r="C712" s="272"/>
      <c r="D712" s="274"/>
      <c r="E712" s="5"/>
      <c r="F712" s="5"/>
      <c r="G712" s="5"/>
      <c r="H712" s="5"/>
      <c r="I712" s="25"/>
      <c r="J712" s="5"/>
      <c r="K712" s="5"/>
      <c r="L712" s="279"/>
      <c r="M712" s="276"/>
      <c r="N712" s="274"/>
      <c r="O712" s="7"/>
      <c r="P712" s="6"/>
      <c r="Q712" s="6"/>
      <c r="R712" s="178"/>
      <c r="S712" s="6"/>
      <c r="T712" s="6"/>
      <c r="U712" s="274"/>
      <c r="V712" s="274"/>
      <c r="W712" s="274"/>
      <c r="X712" s="294"/>
      <c r="Y712" s="140"/>
      <c r="Z712" s="140"/>
      <c r="AA712" s="62"/>
      <c r="AB712" s="62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</row>
    <row r="713" spans="1:69" customFormat="1" ht="18.600000000000001" thickBot="1">
      <c r="A713" s="291"/>
      <c r="B713" s="272"/>
      <c r="C713" s="272"/>
      <c r="D713" s="274"/>
      <c r="E713" s="5"/>
      <c r="F713" s="5"/>
      <c r="G713" s="5"/>
      <c r="H713" s="5"/>
      <c r="I713" s="25"/>
      <c r="J713" s="5"/>
      <c r="K713" s="5"/>
      <c r="L713" s="279"/>
      <c r="M713" s="276"/>
      <c r="N713" s="274"/>
      <c r="O713" s="6"/>
      <c r="P713" s="6"/>
      <c r="Q713" s="6"/>
      <c r="R713" s="178"/>
      <c r="S713" s="6"/>
      <c r="T713" s="6"/>
      <c r="U713" s="274"/>
      <c r="V713" s="274"/>
      <c r="W713" s="274"/>
      <c r="X713" s="294"/>
      <c r="Y713" s="140"/>
      <c r="Z713" s="140"/>
      <c r="AA713" s="62"/>
      <c r="AB713" s="62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</row>
    <row r="714" spans="1:69" customFormat="1" ht="18.600000000000001" thickBot="1">
      <c r="A714" s="291"/>
      <c r="B714" s="273"/>
      <c r="C714" s="273"/>
      <c r="D714" s="274"/>
      <c r="E714" s="1"/>
      <c r="F714" s="1"/>
      <c r="G714" s="1"/>
      <c r="H714" s="1"/>
      <c r="I714" s="26"/>
      <c r="J714" s="1"/>
      <c r="K714" s="1"/>
      <c r="L714" s="280"/>
      <c r="M714" s="276"/>
      <c r="N714" s="274"/>
      <c r="O714" s="9"/>
      <c r="P714" s="9"/>
      <c r="Q714" s="9"/>
      <c r="R714" s="184"/>
      <c r="S714" s="9"/>
      <c r="T714" s="9"/>
      <c r="U714" s="275"/>
      <c r="V714" s="274"/>
      <c r="W714" s="275"/>
      <c r="X714" s="294"/>
      <c r="Y714" s="141"/>
      <c r="Z714" s="141"/>
      <c r="AA714" s="62"/>
      <c r="AB714" s="62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</row>
    <row r="715" spans="1:69" customFormat="1" ht="18">
      <c r="A715" s="291"/>
      <c r="B715" s="271" t="s">
        <v>34</v>
      </c>
      <c r="C715" s="271" t="s">
        <v>30</v>
      </c>
      <c r="D715" s="271" t="s">
        <v>65</v>
      </c>
      <c r="E715" s="250" t="s">
        <v>28</v>
      </c>
      <c r="F715" s="240" t="s">
        <v>37</v>
      </c>
      <c r="G715" s="240" t="s">
        <v>40</v>
      </c>
      <c r="H715" s="265" t="s">
        <v>260</v>
      </c>
      <c r="I715" s="241">
        <v>30.4</v>
      </c>
      <c r="J715" s="240" t="s">
        <v>103</v>
      </c>
      <c r="K715" s="240" t="s">
        <v>42</v>
      </c>
      <c r="L715" s="276">
        <f>SUM(I715:I729)</f>
        <v>201.04999999999998</v>
      </c>
      <c r="M715" s="276"/>
      <c r="N715" s="274"/>
      <c r="O715" s="198" t="s">
        <v>5</v>
      </c>
      <c r="P715" s="198" t="s">
        <v>43</v>
      </c>
      <c r="Q715" s="8">
        <v>2248</v>
      </c>
      <c r="R715" s="182">
        <v>30.55</v>
      </c>
      <c r="S715" s="198" t="s">
        <v>136</v>
      </c>
      <c r="T715" s="198" t="s">
        <v>42</v>
      </c>
      <c r="U715" s="283">
        <f>SUM(R715:R729)</f>
        <v>91.35</v>
      </c>
      <c r="V715" s="274"/>
      <c r="W715" s="285"/>
      <c r="X715" s="294"/>
      <c r="Y715" s="146" t="s">
        <v>210</v>
      </c>
      <c r="Z715" s="140" t="s">
        <v>211</v>
      </c>
      <c r="AA715" s="62"/>
      <c r="AB715" s="62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</row>
    <row r="716" spans="1:69" customFormat="1" ht="18">
      <c r="A716" s="291"/>
      <c r="B716" s="272"/>
      <c r="C716" s="272"/>
      <c r="D716" s="272"/>
      <c r="E716" s="245" t="s">
        <v>28</v>
      </c>
      <c r="F716" s="244" t="s">
        <v>37</v>
      </c>
      <c r="G716" s="244" t="s">
        <v>40</v>
      </c>
      <c r="H716" s="244" t="s">
        <v>261</v>
      </c>
      <c r="I716" s="259">
        <v>22.1</v>
      </c>
      <c r="J716" s="244" t="s">
        <v>177</v>
      </c>
      <c r="K716" s="244" t="s">
        <v>42</v>
      </c>
      <c r="L716" s="276"/>
      <c r="M716" s="276"/>
      <c r="N716" s="274"/>
      <c r="O716" s="6" t="s">
        <v>5</v>
      </c>
      <c r="P716" s="6" t="s">
        <v>43</v>
      </c>
      <c r="Q716" s="6">
        <v>2249</v>
      </c>
      <c r="R716" s="178">
        <v>28.4</v>
      </c>
      <c r="S716" s="6" t="s">
        <v>136</v>
      </c>
      <c r="T716" s="6" t="s">
        <v>42</v>
      </c>
      <c r="U716" s="283"/>
      <c r="V716" s="274"/>
      <c r="W716" s="285"/>
      <c r="X716" s="294"/>
      <c r="Y716" s="146"/>
      <c r="Z716" s="216"/>
      <c r="AA716" s="62"/>
      <c r="AB716" s="62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</row>
    <row r="717" spans="1:69" customFormat="1" ht="18">
      <c r="A717" s="291"/>
      <c r="B717" s="272"/>
      <c r="C717" s="272"/>
      <c r="D717" s="272"/>
      <c r="E717" s="245" t="s">
        <v>28</v>
      </c>
      <c r="F717" s="244" t="s">
        <v>37</v>
      </c>
      <c r="G717" s="244" t="s">
        <v>40</v>
      </c>
      <c r="H717" s="244" t="s">
        <v>262</v>
      </c>
      <c r="I717" s="259">
        <v>39.6</v>
      </c>
      <c r="J717" s="244" t="s">
        <v>170</v>
      </c>
      <c r="K717" s="244" t="s">
        <v>42</v>
      </c>
      <c r="L717" s="276"/>
      <c r="M717" s="276"/>
      <c r="N717" s="274"/>
      <c r="O717" s="6" t="s">
        <v>5</v>
      </c>
      <c r="P717" s="6" t="s">
        <v>43</v>
      </c>
      <c r="Q717" s="6">
        <v>2250</v>
      </c>
      <c r="R717" s="178">
        <v>32.4</v>
      </c>
      <c r="S717" s="6" t="s">
        <v>136</v>
      </c>
      <c r="T717" s="6" t="s">
        <v>42</v>
      </c>
      <c r="U717" s="283"/>
      <c r="V717" s="274"/>
      <c r="W717" s="285"/>
      <c r="X717" s="294"/>
      <c r="Y717" s="140"/>
      <c r="Z717" s="217"/>
      <c r="AA717" s="62"/>
      <c r="AB717" s="62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</row>
    <row r="718" spans="1:69" customFormat="1" ht="18">
      <c r="A718" s="291"/>
      <c r="B718" s="272"/>
      <c r="C718" s="272"/>
      <c r="D718" s="272"/>
      <c r="E718" s="5" t="s">
        <v>4</v>
      </c>
      <c r="F718" s="2" t="s">
        <v>37</v>
      </c>
      <c r="G718" s="2" t="s">
        <v>40</v>
      </c>
      <c r="H718" s="2">
        <v>1805</v>
      </c>
      <c r="I718" s="27">
        <v>14.2</v>
      </c>
      <c r="J718" s="2" t="s">
        <v>143</v>
      </c>
      <c r="K718" s="2" t="s">
        <v>42</v>
      </c>
      <c r="L718" s="276"/>
      <c r="M718" s="276"/>
      <c r="N718" s="274"/>
      <c r="O718" s="6"/>
      <c r="P718" s="6"/>
      <c r="Q718" s="6"/>
      <c r="R718" s="178"/>
      <c r="S718" s="6"/>
      <c r="T718" s="6"/>
      <c r="U718" s="283"/>
      <c r="V718" s="274"/>
      <c r="W718" s="285"/>
      <c r="X718" s="294"/>
      <c r="Y718" s="144"/>
      <c r="Z718" s="216"/>
      <c r="AA718" s="62"/>
      <c r="AB718" s="62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</row>
    <row r="719" spans="1:69" customFormat="1" ht="18">
      <c r="A719" s="291"/>
      <c r="B719" s="272"/>
      <c r="C719" s="272"/>
      <c r="D719" s="274"/>
      <c r="E719" s="5" t="s">
        <v>4</v>
      </c>
      <c r="F719" s="2" t="s">
        <v>37</v>
      </c>
      <c r="G719" s="2" t="s">
        <v>40</v>
      </c>
      <c r="H719" s="2">
        <v>1808</v>
      </c>
      <c r="I719" s="27">
        <v>8.4</v>
      </c>
      <c r="J719" s="2" t="s">
        <v>143</v>
      </c>
      <c r="K719" s="2" t="s">
        <v>42</v>
      </c>
      <c r="L719" s="276"/>
      <c r="M719" s="276"/>
      <c r="N719" s="274"/>
      <c r="O719" s="7"/>
      <c r="P719" s="7"/>
      <c r="Q719" s="7"/>
      <c r="R719" s="185"/>
      <c r="S719" s="6"/>
      <c r="T719" s="7"/>
      <c r="U719" s="274"/>
      <c r="V719" s="274"/>
      <c r="W719" s="274"/>
      <c r="X719" s="294"/>
      <c r="Y719" s="140"/>
      <c r="Z719" s="140"/>
      <c r="AA719" s="62"/>
      <c r="AB719" s="62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</row>
    <row r="720" spans="1:69" customFormat="1" ht="18">
      <c r="A720" s="291"/>
      <c r="B720" s="272"/>
      <c r="C720" s="272"/>
      <c r="D720" s="274"/>
      <c r="E720" s="5" t="s">
        <v>4</v>
      </c>
      <c r="F720" s="2" t="s">
        <v>37</v>
      </c>
      <c r="G720" s="2" t="s">
        <v>40</v>
      </c>
      <c r="H720" s="2">
        <v>1814</v>
      </c>
      <c r="I720" s="27">
        <v>15.5</v>
      </c>
      <c r="J720" s="2" t="s">
        <v>143</v>
      </c>
      <c r="K720" s="2" t="s">
        <v>42</v>
      </c>
      <c r="L720" s="276"/>
      <c r="M720" s="276"/>
      <c r="N720" s="274"/>
      <c r="O720" s="7"/>
      <c r="P720" s="7"/>
      <c r="Q720" s="7"/>
      <c r="R720" s="185"/>
      <c r="S720" s="7"/>
      <c r="T720" s="7"/>
      <c r="U720" s="274"/>
      <c r="V720" s="274"/>
      <c r="W720" s="274"/>
      <c r="X720" s="294"/>
      <c r="Y720" s="140"/>
      <c r="Z720" s="140"/>
      <c r="AA720" s="62"/>
      <c r="AB720" s="62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</row>
    <row r="721" spans="1:69" customFormat="1" ht="18.600000000000001" thickBot="1">
      <c r="A721" s="291"/>
      <c r="B721" s="272"/>
      <c r="C721" s="272"/>
      <c r="D721" s="274"/>
      <c r="E721" s="5" t="s">
        <v>4</v>
      </c>
      <c r="F721" s="2" t="s">
        <v>37</v>
      </c>
      <c r="G721" s="2" t="s">
        <v>40</v>
      </c>
      <c r="H721" s="2">
        <v>1816</v>
      </c>
      <c r="I721" s="27">
        <v>15.1</v>
      </c>
      <c r="J721" s="2" t="s">
        <v>143</v>
      </c>
      <c r="K721" s="2" t="s">
        <v>42</v>
      </c>
      <c r="L721" s="276"/>
      <c r="M721" s="276"/>
      <c r="N721" s="274"/>
      <c r="O721" s="7"/>
      <c r="P721" s="7"/>
      <c r="Q721" s="7"/>
      <c r="R721" s="178"/>
      <c r="S721" s="7"/>
      <c r="T721" s="7"/>
      <c r="U721" s="274"/>
      <c r="V721" s="274"/>
      <c r="W721" s="274"/>
      <c r="X721" s="294"/>
      <c r="Y721" s="140"/>
      <c r="Z721" s="140"/>
      <c r="AA721" s="62"/>
      <c r="AB721" s="62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</row>
    <row r="722" spans="1:69" customFormat="1" ht="18.600000000000001" thickBot="1">
      <c r="A722" s="291"/>
      <c r="B722" s="272"/>
      <c r="C722" s="272"/>
      <c r="D722" s="274"/>
      <c r="E722" s="5" t="s">
        <v>4</v>
      </c>
      <c r="F722" s="2" t="s">
        <v>37</v>
      </c>
      <c r="G722" s="2" t="s">
        <v>40</v>
      </c>
      <c r="H722" s="2">
        <v>1818</v>
      </c>
      <c r="I722" s="27">
        <v>8.9</v>
      </c>
      <c r="J722" s="2" t="s">
        <v>143</v>
      </c>
      <c r="K722" s="2" t="s">
        <v>42</v>
      </c>
      <c r="L722" s="276"/>
      <c r="M722" s="276"/>
      <c r="N722" s="274"/>
      <c r="O722" s="7"/>
      <c r="P722" s="7"/>
      <c r="Q722" s="7"/>
      <c r="R722" s="178"/>
      <c r="S722" s="7"/>
      <c r="T722" s="7"/>
      <c r="U722" s="274"/>
      <c r="V722" s="274"/>
      <c r="W722" s="274"/>
      <c r="X722" s="294"/>
      <c r="Y722" s="140"/>
      <c r="Z722" s="140"/>
      <c r="AA722" s="62"/>
      <c r="AB722" s="62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</row>
    <row r="723" spans="1:69" customFormat="1" ht="18.600000000000001" thickBot="1">
      <c r="A723" s="291"/>
      <c r="B723" s="272"/>
      <c r="C723" s="272"/>
      <c r="D723" s="274"/>
      <c r="E723" s="2" t="s">
        <v>28</v>
      </c>
      <c r="F723" s="5" t="s">
        <v>37</v>
      </c>
      <c r="G723" s="5" t="s">
        <v>40</v>
      </c>
      <c r="H723" s="5" t="s">
        <v>263</v>
      </c>
      <c r="I723" s="25">
        <v>46.85</v>
      </c>
      <c r="J723" s="2" t="s">
        <v>191</v>
      </c>
      <c r="K723" s="5" t="s">
        <v>42</v>
      </c>
      <c r="L723" s="276"/>
      <c r="M723" s="276"/>
      <c r="N723" s="274"/>
      <c r="O723" s="6"/>
      <c r="P723" s="6"/>
      <c r="Q723" s="6"/>
      <c r="R723" s="178"/>
      <c r="S723" s="6"/>
      <c r="T723" s="6"/>
      <c r="U723" s="274"/>
      <c r="V723" s="274"/>
      <c r="W723" s="274"/>
      <c r="X723" s="294"/>
      <c r="Y723" s="140"/>
      <c r="Z723" s="140"/>
      <c r="AA723" s="62"/>
      <c r="AB723" s="62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</row>
    <row r="724" spans="1:69" customFormat="1" ht="18.600000000000001" thickBot="1">
      <c r="A724" s="291"/>
      <c r="B724" s="272"/>
      <c r="C724" s="272"/>
      <c r="D724" s="274"/>
      <c r="E724" s="2"/>
      <c r="F724" s="5"/>
      <c r="G724" s="5"/>
      <c r="H724" s="5"/>
      <c r="I724" s="25"/>
      <c r="J724" s="5"/>
      <c r="K724" s="5"/>
      <c r="L724" s="276"/>
      <c r="M724" s="276"/>
      <c r="N724" s="274"/>
      <c r="O724" s="6"/>
      <c r="P724" s="6"/>
      <c r="Q724" s="6"/>
      <c r="R724" s="178"/>
      <c r="S724" s="6"/>
      <c r="T724" s="6"/>
      <c r="U724" s="274"/>
      <c r="V724" s="274"/>
      <c r="W724" s="274"/>
      <c r="X724" s="294"/>
      <c r="Y724" s="140"/>
      <c r="Z724" s="140"/>
      <c r="AA724" s="62"/>
      <c r="AB724" s="62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</row>
    <row r="725" spans="1:69" customFormat="1" ht="18.600000000000001" thickBot="1">
      <c r="A725" s="291"/>
      <c r="B725" s="272"/>
      <c r="C725" s="272"/>
      <c r="D725" s="274"/>
      <c r="E725" s="2"/>
      <c r="F725" s="5"/>
      <c r="G725" s="5"/>
      <c r="H725" s="5"/>
      <c r="I725" s="25"/>
      <c r="J725" s="5"/>
      <c r="K725" s="5"/>
      <c r="L725" s="276"/>
      <c r="M725" s="276"/>
      <c r="N725" s="274"/>
      <c r="O725" s="6"/>
      <c r="P725" s="6"/>
      <c r="Q725" s="6"/>
      <c r="R725" s="178"/>
      <c r="S725" s="6"/>
      <c r="T725" s="6"/>
      <c r="U725" s="274"/>
      <c r="V725" s="274"/>
      <c r="W725" s="274"/>
      <c r="X725" s="294"/>
      <c r="Y725" s="140"/>
      <c r="Z725" s="140"/>
      <c r="AA725" s="62"/>
      <c r="AB725" s="62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</row>
    <row r="726" spans="1:69" customFormat="1" ht="18.600000000000001" thickBot="1">
      <c r="A726" s="291"/>
      <c r="B726" s="272"/>
      <c r="C726" s="272"/>
      <c r="D726" s="274"/>
      <c r="E726" s="5"/>
      <c r="F726" s="2"/>
      <c r="G726" s="2"/>
      <c r="H726" s="2"/>
      <c r="I726" s="27"/>
      <c r="J726" s="2"/>
      <c r="K726" s="2"/>
      <c r="L726" s="276"/>
      <c r="M726" s="276"/>
      <c r="N726" s="274"/>
      <c r="O726" s="6"/>
      <c r="P726" s="6"/>
      <c r="Q726" s="6"/>
      <c r="R726" s="178"/>
      <c r="S726" s="6"/>
      <c r="T726" s="6"/>
      <c r="U726" s="274"/>
      <c r="V726" s="274"/>
      <c r="W726" s="274"/>
      <c r="X726" s="294"/>
      <c r="Y726" s="140"/>
      <c r="Z726" s="140"/>
      <c r="AA726" s="62"/>
      <c r="AB726" s="62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</row>
    <row r="727" spans="1:69" customFormat="1" ht="18.600000000000001" thickBot="1">
      <c r="A727" s="291"/>
      <c r="B727" s="272"/>
      <c r="C727" s="272"/>
      <c r="D727" s="274"/>
      <c r="E727" s="5"/>
      <c r="F727" s="2"/>
      <c r="G727" s="2"/>
      <c r="H727" s="2"/>
      <c r="I727" s="27"/>
      <c r="J727" s="2"/>
      <c r="K727" s="2"/>
      <c r="L727" s="276"/>
      <c r="M727" s="276"/>
      <c r="N727" s="274"/>
      <c r="O727" s="6"/>
      <c r="P727" s="6"/>
      <c r="Q727" s="6"/>
      <c r="R727" s="178"/>
      <c r="S727" s="6"/>
      <c r="T727" s="6"/>
      <c r="U727" s="274"/>
      <c r="V727" s="274"/>
      <c r="W727" s="274"/>
      <c r="X727" s="294"/>
      <c r="Y727" s="140"/>
      <c r="Z727" s="140"/>
      <c r="AA727" s="62"/>
      <c r="AB727" s="62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</row>
    <row r="728" spans="1:69" customFormat="1" ht="18.600000000000001" thickBot="1">
      <c r="A728" s="291"/>
      <c r="B728" s="272"/>
      <c r="C728" s="272"/>
      <c r="D728" s="274"/>
      <c r="E728" s="5"/>
      <c r="F728" s="5"/>
      <c r="G728" s="5"/>
      <c r="H728" s="5"/>
      <c r="I728" s="25"/>
      <c r="J728" s="5"/>
      <c r="K728" s="2"/>
      <c r="L728" s="276"/>
      <c r="M728" s="276"/>
      <c r="N728" s="274"/>
      <c r="O728" s="6"/>
      <c r="P728" s="6"/>
      <c r="Q728" s="6"/>
      <c r="R728" s="178"/>
      <c r="S728" s="6"/>
      <c r="T728" s="6"/>
      <c r="U728" s="274"/>
      <c r="V728" s="274"/>
      <c r="W728" s="274"/>
      <c r="X728" s="294"/>
      <c r="Y728" s="140"/>
      <c r="Z728" s="140"/>
      <c r="AA728" s="62"/>
      <c r="AB728" s="62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</row>
    <row r="729" spans="1:69" customFormat="1" ht="18.600000000000001" thickBot="1">
      <c r="A729" s="292"/>
      <c r="B729" s="272"/>
      <c r="C729" s="273"/>
      <c r="D729" s="275"/>
      <c r="E729" s="1"/>
      <c r="F729" s="1"/>
      <c r="G729" s="1"/>
      <c r="H729" s="1"/>
      <c r="I729" s="26"/>
      <c r="J729" s="1"/>
      <c r="K729" s="1"/>
      <c r="L729" s="277"/>
      <c r="M729" s="277"/>
      <c r="N729" s="274"/>
      <c r="O729" s="9"/>
      <c r="P729" s="9"/>
      <c r="Q729" s="9"/>
      <c r="R729" s="184"/>
      <c r="S729" s="9"/>
      <c r="T729" s="9"/>
      <c r="U729" s="275"/>
      <c r="V729" s="275"/>
      <c r="W729" s="275"/>
      <c r="X729" s="294"/>
      <c r="Y729" s="141"/>
      <c r="Z729" s="141"/>
      <c r="AA729" s="62"/>
      <c r="AB729" s="62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</row>
    <row r="730" spans="1:69" customFormat="1" ht="18">
      <c r="A730" s="290">
        <v>25</v>
      </c>
      <c r="B730" s="271" t="s">
        <v>33</v>
      </c>
      <c r="C730" s="271" t="s">
        <v>31</v>
      </c>
      <c r="D730" s="271" t="s">
        <v>64</v>
      </c>
      <c r="E730" s="5" t="s">
        <v>4</v>
      </c>
      <c r="F730" s="2" t="s">
        <v>37</v>
      </c>
      <c r="G730" s="2" t="s">
        <v>39</v>
      </c>
      <c r="H730" s="2">
        <v>1819</v>
      </c>
      <c r="I730" s="27">
        <v>7.55</v>
      </c>
      <c r="J730" s="2" t="s">
        <v>143</v>
      </c>
      <c r="K730" s="2" t="s">
        <v>42</v>
      </c>
      <c r="L730" s="278">
        <f>SUM(I730:I744)</f>
        <v>30.15</v>
      </c>
      <c r="M730" s="278">
        <f>L745+L730</f>
        <v>328.04999999999995</v>
      </c>
      <c r="N730" s="281">
        <f>N700+M730-V730</f>
        <v>298.79999999999984</v>
      </c>
      <c r="O730" s="264" t="s">
        <v>5</v>
      </c>
      <c r="P730" s="264" t="s">
        <v>43</v>
      </c>
      <c r="Q730" s="8">
        <v>2251</v>
      </c>
      <c r="R730" s="182">
        <v>30.95</v>
      </c>
      <c r="S730" s="264" t="s">
        <v>136</v>
      </c>
      <c r="T730" s="264" t="s">
        <v>42</v>
      </c>
      <c r="U730" s="283">
        <f>SUM(R730:R744)</f>
        <v>151.04999999999998</v>
      </c>
      <c r="V730" s="282">
        <f>U745+U730</f>
        <v>300.01</v>
      </c>
      <c r="W730" s="284">
        <v>7200</v>
      </c>
      <c r="X730" s="293">
        <f>(W730+W745)*18</f>
        <v>252000</v>
      </c>
      <c r="Y730" s="140"/>
      <c r="Z730" s="140"/>
      <c r="AA730" s="62"/>
      <c r="AB730" s="62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</row>
    <row r="731" spans="1:69" customFormat="1" ht="18">
      <c r="A731" s="291"/>
      <c r="B731" s="272"/>
      <c r="C731" s="272"/>
      <c r="D731" s="274"/>
      <c r="E731" s="5" t="s">
        <v>4</v>
      </c>
      <c r="F731" s="2" t="s">
        <v>37</v>
      </c>
      <c r="G731" s="2" t="s">
        <v>39</v>
      </c>
      <c r="H731" s="2">
        <v>1815</v>
      </c>
      <c r="I731" s="27">
        <v>13.25</v>
      </c>
      <c r="J731" s="2" t="s">
        <v>143</v>
      </c>
      <c r="K731" s="2" t="s">
        <v>42</v>
      </c>
      <c r="L731" s="279"/>
      <c r="M731" s="276"/>
      <c r="N731" s="274"/>
      <c r="O731" s="6" t="s">
        <v>5</v>
      </c>
      <c r="P731" s="6" t="s">
        <v>43</v>
      </c>
      <c r="Q731" s="6">
        <v>2252</v>
      </c>
      <c r="R731" s="178">
        <v>27.4</v>
      </c>
      <c r="S731" s="6" t="s">
        <v>136</v>
      </c>
      <c r="T731" s="6" t="s">
        <v>42</v>
      </c>
      <c r="U731" s="274"/>
      <c r="V731" s="274"/>
      <c r="W731" s="274"/>
      <c r="X731" s="294"/>
      <c r="Y731" s="140"/>
      <c r="Z731" s="140"/>
      <c r="AA731" s="62"/>
      <c r="AB731" s="62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</row>
    <row r="732" spans="1:69" customFormat="1" ht="18">
      <c r="A732" s="291"/>
      <c r="B732" s="272"/>
      <c r="C732" s="272"/>
      <c r="D732" s="274"/>
      <c r="E732" s="5" t="s">
        <v>4</v>
      </c>
      <c r="F732" s="2" t="s">
        <v>37</v>
      </c>
      <c r="G732" s="2" t="s">
        <v>39</v>
      </c>
      <c r="H732" s="2">
        <v>1821</v>
      </c>
      <c r="I732" s="27">
        <v>9.35</v>
      </c>
      <c r="J732" s="2" t="s">
        <v>143</v>
      </c>
      <c r="K732" s="2" t="s">
        <v>42</v>
      </c>
      <c r="L732" s="279"/>
      <c r="M732" s="276"/>
      <c r="N732" s="274"/>
      <c r="O732" s="6" t="s">
        <v>5</v>
      </c>
      <c r="P732" s="6" t="s">
        <v>43</v>
      </c>
      <c r="Q732" s="6">
        <v>2253</v>
      </c>
      <c r="R732" s="178">
        <v>30.45</v>
      </c>
      <c r="S732" s="6" t="s">
        <v>136</v>
      </c>
      <c r="T732" s="6" t="s">
        <v>42</v>
      </c>
      <c r="U732" s="274"/>
      <c r="V732" s="274"/>
      <c r="W732" s="274"/>
      <c r="X732" s="294"/>
      <c r="Y732" s="140"/>
      <c r="Z732" s="140"/>
      <c r="AA732" s="62"/>
      <c r="AB732" s="62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</row>
    <row r="733" spans="1:69" customFormat="1" ht="18">
      <c r="A733" s="291"/>
      <c r="B733" s="272"/>
      <c r="C733" s="272"/>
      <c r="D733" s="274"/>
      <c r="E733" s="5"/>
      <c r="F733" s="2"/>
      <c r="G733" s="2"/>
      <c r="H733" s="2"/>
      <c r="I733" s="27"/>
      <c r="J733" s="2"/>
      <c r="K733" s="2"/>
      <c r="L733" s="279"/>
      <c r="M733" s="276"/>
      <c r="N733" s="274"/>
      <c r="O733" s="6" t="s">
        <v>5</v>
      </c>
      <c r="P733" s="6" t="s">
        <v>43</v>
      </c>
      <c r="Q733" s="6">
        <v>2254</v>
      </c>
      <c r="R733" s="178">
        <v>31.65</v>
      </c>
      <c r="S733" s="6" t="s">
        <v>136</v>
      </c>
      <c r="T733" s="6" t="s">
        <v>42</v>
      </c>
      <c r="U733" s="274"/>
      <c r="V733" s="274"/>
      <c r="W733" s="274"/>
      <c r="X733" s="294"/>
      <c r="Y733" s="140"/>
      <c r="Z733" s="140"/>
      <c r="AA733" s="62"/>
      <c r="AB733" s="62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</row>
    <row r="734" spans="1:69" customFormat="1" ht="18">
      <c r="A734" s="291"/>
      <c r="B734" s="272"/>
      <c r="C734" s="272"/>
      <c r="D734" s="274"/>
      <c r="E734" s="5"/>
      <c r="F734" s="2"/>
      <c r="G734" s="2"/>
      <c r="H734" s="2"/>
      <c r="I734" s="27"/>
      <c r="J734" s="2"/>
      <c r="K734" s="2"/>
      <c r="L734" s="279"/>
      <c r="M734" s="276"/>
      <c r="N734" s="274"/>
      <c r="O734" s="6" t="s">
        <v>5</v>
      </c>
      <c r="P734" s="6" t="s">
        <v>43</v>
      </c>
      <c r="Q734" s="6">
        <v>2255</v>
      </c>
      <c r="R734" s="178">
        <v>30.6</v>
      </c>
      <c r="S734" s="6" t="s">
        <v>136</v>
      </c>
      <c r="T734" s="6" t="s">
        <v>42</v>
      </c>
      <c r="U734" s="274"/>
      <c r="V734" s="274"/>
      <c r="W734" s="274"/>
      <c r="X734" s="294"/>
      <c r="Y734" s="140"/>
      <c r="Z734" s="140"/>
      <c r="AA734" s="62"/>
      <c r="AB734" s="62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</row>
    <row r="735" spans="1:69" customFormat="1" ht="18">
      <c r="A735" s="291"/>
      <c r="B735" s="272"/>
      <c r="C735" s="272"/>
      <c r="D735" s="274"/>
      <c r="E735" s="5"/>
      <c r="F735" s="2"/>
      <c r="G735" s="2"/>
      <c r="H735" s="2"/>
      <c r="I735" s="27"/>
      <c r="J735" s="2"/>
      <c r="K735" s="2"/>
      <c r="L735" s="279"/>
      <c r="M735" s="276"/>
      <c r="N735" s="274"/>
      <c r="O735" s="7"/>
      <c r="P735" s="7"/>
      <c r="Q735" s="7"/>
      <c r="R735" s="178"/>
      <c r="S735" s="7"/>
      <c r="T735" s="6"/>
      <c r="U735" s="274"/>
      <c r="V735" s="274"/>
      <c r="W735" s="274"/>
      <c r="X735" s="294"/>
      <c r="Y735" s="140"/>
      <c r="Z735" s="140"/>
      <c r="AA735" s="62"/>
      <c r="AB735" s="62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</row>
    <row r="736" spans="1:69" customFormat="1" ht="18.600000000000001" thickBot="1">
      <c r="A736" s="291"/>
      <c r="B736" s="272"/>
      <c r="C736" s="272"/>
      <c r="D736" s="274"/>
      <c r="E736" s="5"/>
      <c r="F736" s="2"/>
      <c r="G736" s="2"/>
      <c r="H736" s="2"/>
      <c r="I736" s="27"/>
      <c r="J736" s="2"/>
      <c r="K736" s="2"/>
      <c r="L736" s="279"/>
      <c r="M736" s="276"/>
      <c r="N736" s="274"/>
      <c r="O736" s="7"/>
      <c r="P736" s="7"/>
      <c r="Q736" s="7"/>
      <c r="R736" s="185"/>
      <c r="S736" s="7"/>
      <c r="T736" s="7"/>
      <c r="U736" s="274"/>
      <c r="V736" s="274"/>
      <c r="W736" s="274"/>
      <c r="X736" s="294"/>
      <c r="Y736" s="140"/>
      <c r="Z736" s="140"/>
      <c r="AA736" s="62"/>
      <c r="AB736" s="62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</row>
    <row r="737" spans="1:69" customFormat="1" ht="18.600000000000001" thickBot="1">
      <c r="A737" s="291"/>
      <c r="B737" s="272"/>
      <c r="C737" s="272"/>
      <c r="D737" s="274"/>
      <c r="E737" s="5"/>
      <c r="F737" s="2"/>
      <c r="G737" s="2"/>
      <c r="H737" s="2"/>
      <c r="I737" s="27"/>
      <c r="J737" s="2"/>
      <c r="K737" s="2"/>
      <c r="L737" s="279"/>
      <c r="M737" s="276"/>
      <c r="N737" s="274"/>
      <c r="O737" s="7"/>
      <c r="P737" s="7"/>
      <c r="Q737" s="7"/>
      <c r="R737" s="178"/>
      <c r="S737" s="7"/>
      <c r="T737" s="6"/>
      <c r="U737" s="274"/>
      <c r="V737" s="274"/>
      <c r="W737" s="274"/>
      <c r="X737" s="294"/>
      <c r="Y737" s="140"/>
      <c r="Z737" s="140"/>
      <c r="AA737" s="62"/>
      <c r="AB737" s="62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</row>
    <row r="738" spans="1:69" customFormat="1" ht="18.600000000000001" thickBot="1">
      <c r="A738" s="291"/>
      <c r="B738" s="272"/>
      <c r="C738" s="272"/>
      <c r="D738" s="274"/>
      <c r="E738" s="5"/>
      <c r="F738" s="2"/>
      <c r="G738" s="2"/>
      <c r="H738" s="2"/>
      <c r="I738" s="27"/>
      <c r="J738" s="2"/>
      <c r="K738" s="2"/>
      <c r="L738" s="279"/>
      <c r="M738" s="276"/>
      <c r="N738" s="274"/>
      <c r="O738" s="46"/>
      <c r="P738" s="36"/>
      <c r="Q738" s="153"/>
      <c r="R738" s="188"/>
      <c r="S738" s="55"/>
      <c r="T738" s="36"/>
      <c r="U738" s="274"/>
      <c r="V738" s="274"/>
      <c r="W738" s="274"/>
      <c r="X738" s="294"/>
      <c r="Y738" s="140"/>
      <c r="Z738" s="140"/>
      <c r="AA738" s="62"/>
      <c r="AB738" s="62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</row>
    <row r="739" spans="1:69" customFormat="1" ht="18.600000000000001" thickBot="1">
      <c r="A739" s="291"/>
      <c r="B739" s="272"/>
      <c r="C739" s="272"/>
      <c r="D739" s="274"/>
      <c r="E739" s="5"/>
      <c r="F739" s="2"/>
      <c r="G739" s="2"/>
      <c r="H739" s="2"/>
      <c r="I739" s="27"/>
      <c r="J739" s="2"/>
      <c r="K739" s="2"/>
      <c r="L739" s="279"/>
      <c r="M739" s="276"/>
      <c r="N739" s="274"/>
      <c r="O739" s="6"/>
      <c r="P739" s="6"/>
      <c r="Q739" s="6"/>
      <c r="R739" s="178"/>
      <c r="S739" s="6"/>
      <c r="T739" s="6"/>
      <c r="U739" s="274"/>
      <c r="V739" s="274"/>
      <c r="W739" s="274"/>
      <c r="X739" s="294"/>
      <c r="Y739" s="140"/>
      <c r="Z739" s="140"/>
      <c r="AA739" s="62"/>
      <c r="AB739" s="62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</row>
    <row r="740" spans="1:69" customFormat="1" ht="18.600000000000001" thickBot="1">
      <c r="A740" s="291"/>
      <c r="B740" s="272"/>
      <c r="C740" s="272"/>
      <c r="D740" s="274"/>
      <c r="E740" s="2"/>
      <c r="F740" s="5"/>
      <c r="G740" s="5"/>
      <c r="H740" s="5"/>
      <c r="I740" s="25"/>
      <c r="J740" s="5"/>
      <c r="K740" s="5"/>
      <c r="L740" s="279"/>
      <c r="M740" s="276"/>
      <c r="N740" s="274"/>
      <c r="O740" s="56"/>
      <c r="P740" s="56"/>
      <c r="Q740" s="155"/>
      <c r="R740" s="183"/>
      <c r="S740" s="56"/>
      <c r="T740" s="56"/>
      <c r="U740" s="274"/>
      <c r="V740" s="274"/>
      <c r="W740" s="274"/>
      <c r="X740" s="294"/>
      <c r="Y740" s="140"/>
      <c r="Z740" s="140"/>
      <c r="AA740" s="62"/>
      <c r="AB740" s="62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</row>
    <row r="741" spans="1:69" customFormat="1" ht="18.600000000000001" thickBot="1">
      <c r="A741" s="291"/>
      <c r="B741" s="272"/>
      <c r="C741" s="272"/>
      <c r="D741" s="274"/>
      <c r="E741" s="2"/>
      <c r="F741" s="5"/>
      <c r="G741" s="5"/>
      <c r="H741" s="5"/>
      <c r="I741" s="25"/>
      <c r="J741" s="5"/>
      <c r="K741" s="5"/>
      <c r="L741" s="279"/>
      <c r="M741" s="276"/>
      <c r="N741" s="274"/>
      <c r="O741" s="78"/>
      <c r="P741" s="78"/>
      <c r="Q741" s="155"/>
      <c r="R741" s="183"/>
      <c r="S741" s="78"/>
      <c r="T741" s="78"/>
      <c r="U741" s="274"/>
      <c r="V741" s="274"/>
      <c r="W741" s="274"/>
      <c r="X741" s="294"/>
      <c r="Y741" s="140"/>
      <c r="Z741" s="140"/>
      <c r="AA741" s="62"/>
      <c r="AB741" s="62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</row>
    <row r="742" spans="1:69" customFormat="1" ht="18.600000000000001" thickBot="1">
      <c r="A742" s="291"/>
      <c r="B742" s="272"/>
      <c r="C742" s="272"/>
      <c r="D742" s="274"/>
      <c r="E742" s="5"/>
      <c r="F742" s="34"/>
      <c r="G742" s="34"/>
      <c r="H742" s="34"/>
      <c r="I742" s="29"/>
      <c r="J742" s="34"/>
      <c r="K742" s="34"/>
      <c r="L742" s="279"/>
      <c r="M742" s="276"/>
      <c r="N742" s="274"/>
      <c r="O742" s="78"/>
      <c r="P742" s="78"/>
      <c r="Q742" s="155"/>
      <c r="R742" s="183"/>
      <c r="S742" s="78"/>
      <c r="T742" s="78"/>
      <c r="U742" s="274"/>
      <c r="V742" s="274"/>
      <c r="W742" s="274"/>
      <c r="X742" s="294"/>
      <c r="Y742" s="140"/>
      <c r="Z742" s="140"/>
      <c r="AA742" s="62"/>
      <c r="AB742" s="62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</row>
    <row r="743" spans="1:69" customFormat="1" ht="18.600000000000001" thickBot="1">
      <c r="A743" s="291"/>
      <c r="B743" s="272"/>
      <c r="C743" s="272"/>
      <c r="D743" s="274"/>
      <c r="E743" s="5"/>
      <c r="F743" s="34"/>
      <c r="G743" s="34"/>
      <c r="H743" s="34"/>
      <c r="I743" s="29"/>
      <c r="J743" s="34"/>
      <c r="K743" s="34"/>
      <c r="L743" s="279"/>
      <c r="M743" s="276"/>
      <c r="N743" s="274"/>
      <c r="O743" s="56"/>
      <c r="P743" s="56"/>
      <c r="Q743" s="155"/>
      <c r="R743" s="183"/>
      <c r="S743" s="56"/>
      <c r="T743" s="56"/>
      <c r="U743" s="274"/>
      <c r="V743" s="274"/>
      <c r="W743" s="274"/>
      <c r="X743" s="294"/>
      <c r="Y743" s="140"/>
      <c r="Z743" s="140"/>
      <c r="AA743" s="62"/>
      <c r="AB743" s="62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</row>
    <row r="744" spans="1:69" customFormat="1" ht="18.600000000000001" thickBot="1">
      <c r="A744" s="291"/>
      <c r="B744" s="273"/>
      <c r="C744" s="273"/>
      <c r="D744" s="275"/>
      <c r="E744" s="1"/>
      <c r="F744" s="1"/>
      <c r="G744" s="1"/>
      <c r="H744" s="1"/>
      <c r="I744" s="26"/>
      <c r="J744" s="1"/>
      <c r="K744" s="1"/>
      <c r="L744" s="280"/>
      <c r="M744" s="276"/>
      <c r="N744" s="274"/>
      <c r="O744" s="9"/>
      <c r="P744" s="9"/>
      <c r="Q744" s="9"/>
      <c r="R744" s="184"/>
      <c r="S744" s="9"/>
      <c r="T744" s="9"/>
      <c r="U744" s="275"/>
      <c r="V744" s="274"/>
      <c r="W744" s="275"/>
      <c r="X744" s="294"/>
      <c r="Y744" s="141"/>
      <c r="Z744" s="141"/>
      <c r="AA744" s="62"/>
      <c r="AB744" s="62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</row>
    <row r="745" spans="1:69" customFormat="1" ht="18">
      <c r="A745" s="291"/>
      <c r="B745" s="271" t="s">
        <v>34</v>
      </c>
      <c r="C745" s="271" t="s">
        <v>29</v>
      </c>
      <c r="D745" s="271" t="s">
        <v>36</v>
      </c>
      <c r="E745" s="2" t="s">
        <v>28</v>
      </c>
      <c r="F745" s="2" t="s">
        <v>37</v>
      </c>
      <c r="G745" s="2" t="s">
        <v>40</v>
      </c>
      <c r="H745" s="2" t="s">
        <v>264</v>
      </c>
      <c r="I745" s="27">
        <v>29.7</v>
      </c>
      <c r="J745" s="2" t="s">
        <v>265</v>
      </c>
      <c r="K745" s="2" t="s">
        <v>42</v>
      </c>
      <c r="L745" s="276">
        <f>SUM(I745:I759)</f>
        <v>297.89999999999998</v>
      </c>
      <c r="M745" s="276"/>
      <c r="N745" s="274"/>
      <c r="O745" s="7" t="s">
        <v>5</v>
      </c>
      <c r="P745" s="7" t="s">
        <v>43</v>
      </c>
      <c r="Q745" s="7">
        <v>2256</v>
      </c>
      <c r="R745" s="185">
        <v>28.92</v>
      </c>
      <c r="S745" s="6" t="s">
        <v>136</v>
      </c>
      <c r="T745" s="7" t="s">
        <v>42</v>
      </c>
      <c r="U745" s="283">
        <f>SUM(R745:R759)</f>
        <v>148.96</v>
      </c>
      <c r="V745" s="274"/>
      <c r="W745" s="285">
        <v>6800</v>
      </c>
      <c r="X745" s="294"/>
      <c r="Y745" s="142"/>
      <c r="Z745" s="140" t="s">
        <v>273</v>
      </c>
      <c r="AA745" s="62"/>
      <c r="AB745" s="62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</row>
    <row r="746" spans="1:69" customFormat="1" ht="18">
      <c r="A746" s="291"/>
      <c r="B746" s="272"/>
      <c r="C746" s="272"/>
      <c r="D746" s="274"/>
      <c r="E746" s="2" t="s">
        <v>28</v>
      </c>
      <c r="F746" s="2" t="s">
        <v>37</v>
      </c>
      <c r="G746" s="2" t="s">
        <v>40</v>
      </c>
      <c r="H746" s="2" t="s">
        <v>266</v>
      </c>
      <c r="I746" s="25">
        <v>35.6</v>
      </c>
      <c r="J746" s="2" t="s">
        <v>186</v>
      </c>
      <c r="K746" s="2" t="s">
        <v>42</v>
      </c>
      <c r="L746" s="276"/>
      <c r="M746" s="276"/>
      <c r="N746" s="274"/>
      <c r="O746" s="7" t="s">
        <v>5</v>
      </c>
      <c r="P746" s="7" t="s">
        <v>43</v>
      </c>
      <c r="Q746" s="7">
        <v>2257</v>
      </c>
      <c r="R746" s="185">
        <v>29.7</v>
      </c>
      <c r="S746" s="6" t="s">
        <v>136</v>
      </c>
      <c r="T746" s="7" t="s">
        <v>42</v>
      </c>
      <c r="U746" s="274"/>
      <c r="V746" s="274"/>
      <c r="W746" s="274"/>
      <c r="X746" s="294"/>
      <c r="Y746" s="140"/>
      <c r="Z746" s="216"/>
      <c r="AA746" s="62"/>
      <c r="AB746" s="62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</row>
    <row r="747" spans="1:69" customFormat="1" ht="18">
      <c r="A747" s="291"/>
      <c r="B747" s="272"/>
      <c r="C747" s="272"/>
      <c r="D747" s="274"/>
      <c r="E747" s="5" t="s">
        <v>58</v>
      </c>
      <c r="F747" s="2" t="s">
        <v>37</v>
      </c>
      <c r="G747" s="5" t="s">
        <v>40</v>
      </c>
      <c r="H747" s="2">
        <v>88</v>
      </c>
      <c r="I747" s="25">
        <v>1.45</v>
      </c>
      <c r="J747" s="2" t="s">
        <v>201</v>
      </c>
      <c r="K747" s="2" t="s">
        <v>42</v>
      </c>
      <c r="L747" s="276"/>
      <c r="M747" s="276"/>
      <c r="N747" s="274"/>
      <c r="O747" s="7" t="s">
        <v>5</v>
      </c>
      <c r="P747" s="7" t="s">
        <v>43</v>
      </c>
      <c r="Q747" s="7">
        <v>2258</v>
      </c>
      <c r="R747" s="185">
        <v>30.28</v>
      </c>
      <c r="S747" s="6" t="s">
        <v>136</v>
      </c>
      <c r="T747" s="7" t="s">
        <v>42</v>
      </c>
      <c r="U747" s="274"/>
      <c r="V747" s="274"/>
      <c r="W747" s="274"/>
      <c r="X747" s="294"/>
      <c r="Y747" s="140"/>
      <c r="Z747" s="217"/>
      <c r="AA747" s="62"/>
      <c r="AB747" s="62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</row>
    <row r="748" spans="1:69" customFormat="1" ht="18">
      <c r="A748" s="291"/>
      <c r="B748" s="272"/>
      <c r="C748" s="272"/>
      <c r="D748" s="274"/>
      <c r="E748" s="5" t="s">
        <v>58</v>
      </c>
      <c r="F748" s="2" t="s">
        <v>37</v>
      </c>
      <c r="G748" s="2" t="s">
        <v>40</v>
      </c>
      <c r="H748" s="2">
        <v>89</v>
      </c>
      <c r="I748" s="27">
        <v>5.55</v>
      </c>
      <c r="J748" s="2" t="s">
        <v>201</v>
      </c>
      <c r="K748" s="2" t="s">
        <v>42</v>
      </c>
      <c r="L748" s="276"/>
      <c r="M748" s="276"/>
      <c r="N748" s="274"/>
      <c r="O748" s="7" t="s">
        <v>5</v>
      </c>
      <c r="P748" s="7" t="s">
        <v>43</v>
      </c>
      <c r="Q748" s="7">
        <v>2259</v>
      </c>
      <c r="R748" s="185">
        <v>28.68</v>
      </c>
      <c r="S748" s="6" t="s">
        <v>136</v>
      </c>
      <c r="T748" s="7" t="s">
        <v>42</v>
      </c>
      <c r="U748" s="274"/>
      <c r="V748" s="274"/>
      <c r="W748" s="274"/>
      <c r="X748" s="294"/>
      <c r="Y748" s="140"/>
      <c r="Z748" s="216"/>
      <c r="AA748" s="62"/>
      <c r="AB748" s="62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</row>
    <row r="749" spans="1:69" customFormat="1" ht="18">
      <c r="A749" s="291"/>
      <c r="B749" s="272"/>
      <c r="C749" s="272"/>
      <c r="D749" s="274"/>
      <c r="E749" s="5" t="s">
        <v>28</v>
      </c>
      <c r="F749" s="2" t="s">
        <v>37</v>
      </c>
      <c r="G749" s="2" t="s">
        <v>40</v>
      </c>
      <c r="H749" s="2" t="s">
        <v>267</v>
      </c>
      <c r="I749" s="27">
        <v>33.25</v>
      </c>
      <c r="J749" s="2" t="s">
        <v>206</v>
      </c>
      <c r="K749" s="2" t="s">
        <v>42</v>
      </c>
      <c r="L749" s="276"/>
      <c r="M749" s="276"/>
      <c r="N749" s="274"/>
      <c r="O749" s="7" t="s">
        <v>5</v>
      </c>
      <c r="P749" s="7" t="s">
        <v>43</v>
      </c>
      <c r="Q749" s="7">
        <v>2260</v>
      </c>
      <c r="R749" s="185">
        <v>31.38</v>
      </c>
      <c r="S749" s="6" t="s">
        <v>136</v>
      </c>
      <c r="T749" s="7" t="s">
        <v>42</v>
      </c>
      <c r="U749" s="274"/>
      <c r="V749" s="274"/>
      <c r="W749" s="274"/>
      <c r="X749" s="294"/>
      <c r="Y749" s="140"/>
      <c r="Z749" s="140"/>
      <c r="AA749" s="62"/>
      <c r="AB749" s="62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</row>
    <row r="750" spans="1:69" customFormat="1" ht="18">
      <c r="A750" s="291"/>
      <c r="B750" s="272"/>
      <c r="C750" s="272"/>
      <c r="D750" s="274"/>
      <c r="E750" s="5" t="s">
        <v>28</v>
      </c>
      <c r="F750" s="2" t="s">
        <v>37</v>
      </c>
      <c r="G750" s="2" t="s">
        <v>40</v>
      </c>
      <c r="H750" s="2" t="s">
        <v>268</v>
      </c>
      <c r="I750" s="27">
        <v>31.55</v>
      </c>
      <c r="J750" s="2" t="s">
        <v>98</v>
      </c>
      <c r="K750" s="2" t="s">
        <v>42</v>
      </c>
      <c r="L750" s="276"/>
      <c r="M750" s="276"/>
      <c r="N750" s="274"/>
      <c r="O750" s="7"/>
      <c r="P750" s="7"/>
      <c r="Q750" s="7"/>
      <c r="R750" s="185"/>
      <c r="S750" s="6"/>
      <c r="T750" s="7"/>
      <c r="U750" s="274"/>
      <c r="V750" s="274"/>
      <c r="W750" s="274"/>
      <c r="X750" s="294"/>
      <c r="Y750" s="140"/>
      <c r="Z750" s="140"/>
      <c r="AA750" s="62"/>
      <c r="AB750" s="62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</row>
    <row r="751" spans="1:69" customFormat="1" ht="18">
      <c r="A751" s="291"/>
      <c r="B751" s="272"/>
      <c r="C751" s="272"/>
      <c r="D751" s="274"/>
      <c r="E751" s="5" t="s">
        <v>28</v>
      </c>
      <c r="F751" s="2" t="s">
        <v>37</v>
      </c>
      <c r="G751" s="2" t="s">
        <v>40</v>
      </c>
      <c r="H751" s="2" t="s">
        <v>269</v>
      </c>
      <c r="I751" s="27">
        <v>24.15</v>
      </c>
      <c r="J751" s="2" t="s">
        <v>162</v>
      </c>
      <c r="K751" s="2" t="s">
        <v>42</v>
      </c>
      <c r="L751" s="276"/>
      <c r="M751" s="276"/>
      <c r="N751" s="274"/>
      <c r="O751" s="7"/>
      <c r="P751" s="7"/>
      <c r="Q751" s="7"/>
      <c r="R751" s="185"/>
      <c r="S751" s="6"/>
      <c r="T751" s="7"/>
      <c r="U751" s="274"/>
      <c r="V751" s="274"/>
      <c r="W751" s="274"/>
      <c r="X751" s="294"/>
      <c r="Y751" s="140"/>
      <c r="Z751" s="140"/>
      <c r="AA751" s="62"/>
      <c r="AB751" s="62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</row>
    <row r="752" spans="1:69" customFormat="1" ht="18">
      <c r="A752" s="291"/>
      <c r="B752" s="272"/>
      <c r="C752" s="272"/>
      <c r="D752" s="274"/>
      <c r="E752" s="2" t="s">
        <v>28</v>
      </c>
      <c r="F752" s="5" t="s">
        <v>37</v>
      </c>
      <c r="G752" s="5" t="s">
        <v>40</v>
      </c>
      <c r="H752" s="5" t="s">
        <v>270</v>
      </c>
      <c r="I752" s="25">
        <v>30.25</v>
      </c>
      <c r="J752" s="5" t="s">
        <v>126</v>
      </c>
      <c r="K752" s="5" t="s">
        <v>42</v>
      </c>
      <c r="L752" s="276"/>
      <c r="M752" s="276"/>
      <c r="N752" s="274"/>
      <c r="O752" s="7"/>
      <c r="P752" s="7"/>
      <c r="Q752" s="7"/>
      <c r="R752" s="185"/>
      <c r="S752" s="6"/>
      <c r="T752" s="7"/>
      <c r="U752" s="274"/>
      <c r="V752" s="274"/>
      <c r="W752" s="274"/>
      <c r="X752" s="294"/>
      <c r="Y752" s="140"/>
      <c r="Z752" s="140"/>
      <c r="AA752" s="62"/>
      <c r="AB752" s="62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</row>
    <row r="753" spans="1:69" customFormat="1" ht="18">
      <c r="A753" s="291"/>
      <c r="B753" s="272"/>
      <c r="C753" s="272"/>
      <c r="D753" s="274"/>
      <c r="E753" s="2" t="s">
        <v>28</v>
      </c>
      <c r="F753" s="5" t="s">
        <v>37</v>
      </c>
      <c r="G753" s="5" t="s">
        <v>40</v>
      </c>
      <c r="H753" s="5" t="s">
        <v>271</v>
      </c>
      <c r="I753" s="25">
        <v>26.05</v>
      </c>
      <c r="J753" s="5" t="s">
        <v>181</v>
      </c>
      <c r="K753" s="5" t="s">
        <v>42</v>
      </c>
      <c r="L753" s="276"/>
      <c r="M753" s="276"/>
      <c r="N753" s="274"/>
      <c r="O753" s="7"/>
      <c r="P753" s="7"/>
      <c r="Q753" s="7"/>
      <c r="R753" s="185"/>
      <c r="S753" s="6"/>
      <c r="T753" s="7"/>
      <c r="U753" s="274"/>
      <c r="V753" s="274"/>
      <c r="W753" s="274"/>
      <c r="X753" s="294"/>
      <c r="Y753" s="140"/>
      <c r="Z753" s="140"/>
      <c r="AA753" s="62"/>
      <c r="AB753" s="62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</row>
    <row r="754" spans="1:69" customFormat="1" ht="18">
      <c r="A754" s="291"/>
      <c r="B754" s="272"/>
      <c r="C754" s="272"/>
      <c r="D754" s="274"/>
      <c r="E754" s="5" t="s">
        <v>4</v>
      </c>
      <c r="F754" s="2" t="s">
        <v>37</v>
      </c>
      <c r="G754" s="2" t="s">
        <v>39</v>
      </c>
      <c r="H754" s="2">
        <v>17542</v>
      </c>
      <c r="I754" s="27">
        <v>14.15</v>
      </c>
      <c r="J754" s="2">
        <v>6135</v>
      </c>
      <c r="K754" s="2" t="s">
        <v>41</v>
      </c>
      <c r="L754" s="276"/>
      <c r="M754" s="276"/>
      <c r="N754" s="274"/>
      <c r="O754" s="7"/>
      <c r="P754" s="7"/>
      <c r="Q754" s="7"/>
      <c r="R754" s="185"/>
      <c r="S754" s="6"/>
      <c r="T754" s="7"/>
      <c r="U754" s="274"/>
      <c r="V754" s="274"/>
      <c r="W754" s="274"/>
      <c r="X754" s="294"/>
      <c r="Y754" s="140"/>
      <c r="Z754" s="140"/>
      <c r="AA754" s="62"/>
      <c r="AB754" s="62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</row>
    <row r="755" spans="1:69" customFormat="1" ht="18">
      <c r="A755" s="291"/>
      <c r="B755" s="272"/>
      <c r="C755" s="272"/>
      <c r="D755" s="274"/>
      <c r="E755" s="5" t="s">
        <v>4</v>
      </c>
      <c r="F755" s="2" t="s">
        <v>37</v>
      </c>
      <c r="G755" s="2" t="s">
        <v>39</v>
      </c>
      <c r="H755" s="2">
        <v>1820</v>
      </c>
      <c r="I755" s="27">
        <v>16.2</v>
      </c>
      <c r="J755" s="2" t="s">
        <v>143</v>
      </c>
      <c r="K755" s="2" t="s">
        <v>42</v>
      </c>
      <c r="L755" s="276"/>
      <c r="M755" s="276"/>
      <c r="N755" s="274"/>
      <c r="O755" s="6"/>
      <c r="P755" s="6"/>
      <c r="Q755" s="6"/>
      <c r="R755" s="178"/>
      <c r="S755" s="6"/>
      <c r="T755" s="6"/>
      <c r="U755" s="274"/>
      <c r="V755" s="274"/>
      <c r="W755" s="274"/>
      <c r="X755" s="294"/>
      <c r="Y755" s="140"/>
      <c r="Z755" s="140"/>
      <c r="AA755" s="62"/>
      <c r="AB755" s="62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</row>
    <row r="756" spans="1:69" customFormat="1" ht="18">
      <c r="A756" s="291"/>
      <c r="B756" s="272"/>
      <c r="C756" s="272"/>
      <c r="D756" s="274"/>
      <c r="E756" s="5" t="s">
        <v>4</v>
      </c>
      <c r="F756" s="5" t="s">
        <v>37</v>
      </c>
      <c r="G756" s="5" t="s">
        <v>39</v>
      </c>
      <c r="H756" s="5">
        <v>1822</v>
      </c>
      <c r="I756" s="25">
        <v>14.7</v>
      </c>
      <c r="J756" s="5" t="s">
        <v>143</v>
      </c>
      <c r="K756" s="2" t="s">
        <v>42</v>
      </c>
      <c r="L756" s="276"/>
      <c r="M756" s="276"/>
      <c r="N756" s="274"/>
      <c r="O756" s="6"/>
      <c r="P756" s="6"/>
      <c r="Q756" s="6"/>
      <c r="R756" s="178"/>
      <c r="S756" s="6"/>
      <c r="T756" s="6"/>
      <c r="U756" s="274"/>
      <c r="V756" s="274"/>
      <c r="W756" s="274"/>
      <c r="X756" s="294"/>
      <c r="Y756" s="140"/>
      <c r="Z756" s="140"/>
      <c r="AA756" s="62"/>
      <c r="AB756" s="62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</row>
    <row r="757" spans="1:69" customFormat="1" ht="18">
      <c r="A757" s="291"/>
      <c r="B757" s="272"/>
      <c r="C757" s="272"/>
      <c r="D757" s="274"/>
      <c r="E757" s="5" t="s">
        <v>4</v>
      </c>
      <c r="F757" s="5" t="s">
        <v>37</v>
      </c>
      <c r="G757" s="5" t="s">
        <v>39</v>
      </c>
      <c r="H757" s="5">
        <v>1824</v>
      </c>
      <c r="I757" s="25">
        <v>8.4</v>
      </c>
      <c r="J757" s="5" t="s">
        <v>143</v>
      </c>
      <c r="K757" s="2" t="s">
        <v>42</v>
      </c>
      <c r="L757" s="276"/>
      <c r="M757" s="276"/>
      <c r="N757" s="274"/>
      <c r="O757" s="6"/>
      <c r="P757" s="6"/>
      <c r="Q757" s="6"/>
      <c r="R757" s="178"/>
      <c r="S757" s="6"/>
      <c r="T757" s="6"/>
      <c r="U757" s="274"/>
      <c r="V757" s="274"/>
      <c r="W757" s="274"/>
      <c r="X757" s="294"/>
      <c r="Y757" s="140"/>
      <c r="Z757" s="140"/>
      <c r="AA757" s="62"/>
      <c r="AB757" s="62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</row>
    <row r="758" spans="1:69" customFormat="1" ht="18">
      <c r="A758" s="291"/>
      <c r="B758" s="272"/>
      <c r="C758" s="272"/>
      <c r="D758" s="274"/>
      <c r="E758" s="5" t="s">
        <v>28</v>
      </c>
      <c r="F758" s="5" t="s">
        <v>37</v>
      </c>
      <c r="G758" s="5" t="s">
        <v>40</v>
      </c>
      <c r="H758" s="5" t="s">
        <v>272</v>
      </c>
      <c r="I758" s="25">
        <v>26.9</v>
      </c>
      <c r="J758" s="5" t="s">
        <v>173</v>
      </c>
      <c r="K758" s="5" t="s">
        <v>42</v>
      </c>
      <c r="L758" s="276"/>
      <c r="M758" s="276"/>
      <c r="N758" s="274"/>
      <c r="O758" s="6"/>
      <c r="P758" s="6"/>
      <c r="Q758" s="6"/>
      <c r="R758" s="178"/>
      <c r="S758" s="6"/>
      <c r="T758" s="6"/>
      <c r="U758" s="274"/>
      <c r="V758" s="274"/>
      <c r="W758" s="274"/>
      <c r="X758" s="294"/>
      <c r="Y758" s="140"/>
      <c r="Z758" s="140"/>
      <c r="AA758" s="62"/>
      <c r="AB758" s="62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</row>
    <row r="759" spans="1:69" customFormat="1" ht="18.600000000000001" thickBot="1">
      <c r="A759" s="291"/>
      <c r="B759" s="272"/>
      <c r="C759" s="273"/>
      <c r="D759" s="274"/>
      <c r="E759" s="1"/>
      <c r="F759" s="5"/>
      <c r="G759" s="5"/>
      <c r="H759" s="5"/>
      <c r="I759" s="25"/>
      <c r="J759" s="1"/>
      <c r="K759" s="5"/>
      <c r="L759" s="277"/>
      <c r="M759" s="277"/>
      <c r="N759" s="274"/>
      <c r="O759" s="9"/>
      <c r="P759" s="9"/>
      <c r="Q759" s="9"/>
      <c r="R759" s="184"/>
      <c r="S759" s="9"/>
      <c r="T759" s="9"/>
      <c r="U759" s="274"/>
      <c r="V759" s="274"/>
      <c r="W759" s="274"/>
      <c r="X759" s="294"/>
      <c r="Y759" s="141"/>
      <c r="Z759" s="141"/>
      <c r="AA759" s="62"/>
      <c r="AB759" s="62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</row>
    <row r="760" spans="1:69" customFormat="1" ht="18">
      <c r="A760" s="290">
        <v>26</v>
      </c>
      <c r="B760" s="271" t="s">
        <v>33</v>
      </c>
      <c r="C760" s="271" t="s">
        <v>30</v>
      </c>
      <c r="D760" s="271" t="s">
        <v>65</v>
      </c>
      <c r="E760" s="2"/>
      <c r="F760" s="3"/>
      <c r="G760" s="3"/>
      <c r="H760" s="3"/>
      <c r="I760" s="28"/>
      <c r="J760" s="2"/>
      <c r="K760" s="115"/>
      <c r="L760" s="278">
        <f>SUM(I760:I774)</f>
        <v>0</v>
      </c>
      <c r="M760" s="278">
        <f>L775+L760</f>
        <v>190.79999999999998</v>
      </c>
      <c r="N760" s="281">
        <f>N730+M760-V760</f>
        <v>341.49999999999977</v>
      </c>
      <c r="O760" s="7" t="s">
        <v>5</v>
      </c>
      <c r="P760" s="7" t="s">
        <v>43</v>
      </c>
      <c r="Q760" s="7">
        <v>2261</v>
      </c>
      <c r="R760" s="185">
        <v>28.45</v>
      </c>
      <c r="S760" s="6" t="s">
        <v>136</v>
      </c>
      <c r="T760" s="7" t="s">
        <v>42</v>
      </c>
      <c r="U760" s="282">
        <f>SUM(R760:R774)</f>
        <v>148.1</v>
      </c>
      <c r="V760" s="282">
        <f>U775+U760</f>
        <v>148.1</v>
      </c>
      <c r="W760" s="284">
        <v>7100</v>
      </c>
      <c r="X760" s="293">
        <f>(W760+W775)*18</f>
        <v>252900</v>
      </c>
      <c r="Y760" s="135"/>
      <c r="Z760" s="140"/>
      <c r="AA760" s="62"/>
      <c r="AB760" s="62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</row>
    <row r="761" spans="1:69" customFormat="1" ht="18">
      <c r="A761" s="291"/>
      <c r="B761" s="272"/>
      <c r="C761" s="272"/>
      <c r="D761" s="274"/>
      <c r="E761" s="2"/>
      <c r="F761" s="5"/>
      <c r="G761" s="5"/>
      <c r="H761" s="5"/>
      <c r="I761" s="25"/>
      <c r="J761" s="5"/>
      <c r="K761" s="5"/>
      <c r="L761" s="279"/>
      <c r="M761" s="276"/>
      <c r="N761" s="274"/>
      <c r="O761" s="7" t="s">
        <v>5</v>
      </c>
      <c r="P761" s="7" t="s">
        <v>43</v>
      </c>
      <c r="Q761" s="7">
        <v>2262</v>
      </c>
      <c r="R761" s="185">
        <v>30.15</v>
      </c>
      <c r="S761" s="6" t="s">
        <v>136</v>
      </c>
      <c r="T761" s="7" t="s">
        <v>42</v>
      </c>
      <c r="U761" s="274"/>
      <c r="V761" s="274"/>
      <c r="W761" s="274"/>
      <c r="X761" s="294"/>
      <c r="Y761" s="144"/>
      <c r="Z761" s="140"/>
      <c r="AA761" s="62"/>
      <c r="AB761" s="62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</row>
    <row r="762" spans="1:69" customFormat="1" ht="18">
      <c r="A762" s="291"/>
      <c r="B762" s="272"/>
      <c r="C762" s="272"/>
      <c r="D762" s="274"/>
      <c r="E762" s="2"/>
      <c r="F762" s="5"/>
      <c r="G762" s="5"/>
      <c r="H762" s="5"/>
      <c r="I762" s="25"/>
      <c r="J762" s="5"/>
      <c r="K762" s="5"/>
      <c r="L762" s="279"/>
      <c r="M762" s="276"/>
      <c r="N762" s="274"/>
      <c r="O762" s="7" t="s">
        <v>5</v>
      </c>
      <c r="P762" s="7" t="s">
        <v>43</v>
      </c>
      <c r="Q762" s="7">
        <v>2263</v>
      </c>
      <c r="R762" s="185">
        <v>30.15</v>
      </c>
      <c r="S762" s="6" t="s">
        <v>136</v>
      </c>
      <c r="T762" s="7" t="s">
        <v>42</v>
      </c>
      <c r="U762" s="274"/>
      <c r="V762" s="274"/>
      <c r="W762" s="274"/>
      <c r="X762" s="294"/>
      <c r="Y762" s="140"/>
      <c r="Z762" s="140"/>
      <c r="AA762" s="62"/>
      <c r="AB762" s="62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</row>
    <row r="763" spans="1:69" customFormat="1" ht="18">
      <c r="A763" s="291"/>
      <c r="B763" s="272"/>
      <c r="C763" s="272"/>
      <c r="D763" s="274"/>
      <c r="E763" s="2"/>
      <c r="F763" s="5"/>
      <c r="G763" s="5"/>
      <c r="H763" s="5"/>
      <c r="I763" s="25"/>
      <c r="J763" s="5"/>
      <c r="K763" s="5"/>
      <c r="L763" s="279"/>
      <c r="M763" s="276"/>
      <c r="N763" s="274"/>
      <c r="O763" s="7" t="s">
        <v>5</v>
      </c>
      <c r="P763" s="7" t="s">
        <v>43</v>
      </c>
      <c r="Q763" s="7">
        <v>2264</v>
      </c>
      <c r="R763" s="185">
        <v>30.1</v>
      </c>
      <c r="S763" s="6" t="s">
        <v>136</v>
      </c>
      <c r="T763" s="7" t="s">
        <v>42</v>
      </c>
      <c r="U763" s="274"/>
      <c r="V763" s="274"/>
      <c r="W763" s="274"/>
      <c r="X763" s="294"/>
      <c r="Y763" s="140"/>
      <c r="Z763" s="140"/>
      <c r="AA763" s="62"/>
      <c r="AB763" s="62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</row>
    <row r="764" spans="1:69" customFormat="1" ht="18">
      <c r="A764" s="291"/>
      <c r="B764" s="272"/>
      <c r="C764" s="272"/>
      <c r="D764" s="274"/>
      <c r="E764" s="2"/>
      <c r="F764" s="5"/>
      <c r="G764" s="5"/>
      <c r="H764" s="5"/>
      <c r="I764" s="25"/>
      <c r="J764" s="5"/>
      <c r="K764" s="5"/>
      <c r="L764" s="279"/>
      <c r="M764" s="276"/>
      <c r="N764" s="274"/>
      <c r="O764" s="7" t="s">
        <v>5</v>
      </c>
      <c r="P764" s="7" t="s">
        <v>43</v>
      </c>
      <c r="Q764" s="7">
        <v>2265</v>
      </c>
      <c r="R764" s="185">
        <v>29.25</v>
      </c>
      <c r="S764" s="6" t="s">
        <v>136</v>
      </c>
      <c r="T764" s="7" t="s">
        <v>42</v>
      </c>
      <c r="U764" s="274"/>
      <c r="V764" s="274"/>
      <c r="W764" s="274"/>
      <c r="X764" s="294"/>
      <c r="Y764" s="140"/>
      <c r="Z764" s="140"/>
      <c r="AA764" s="62"/>
      <c r="AB764" s="62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</row>
    <row r="765" spans="1:69" customFormat="1" ht="18">
      <c r="A765" s="291"/>
      <c r="B765" s="272"/>
      <c r="C765" s="272"/>
      <c r="D765" s="274"/>
      <c r="E765" s="2"/>
      <c r="F765" s="5"/>
      <c r="G765" s="5"/>
      <c r="H765" s="5"/>
      <c r="I765" s="25"/>
      <c r="J765" s="5"/>
      <c r="K765" s="5"/>
      <c r="L765" s="279"/>
      <c r="M765" s="276"/>
      <c r="N765" s="274"/>
      <c r="O765" s="6"/>
      <c r="P765" s="6"/>
      <c r="Q765" s="7"/>
      <c r="R765" s="185"/>
      <c r="S765" s="6"/>
      <c r="T765" s="6"/>
      <c r="U765" s="274"/>
      <c r="V765" s="274"/>
      <c r="W765" s="274"/>
      <c r="X765" s="294"/>
      <c r="Y765" s="140"/>
      <c r="Z765" s="140"/>
      <c r="AA765" s="62"/>
      <c r="AB765" s="62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</row>
    <row r="766" spans="1:69" customFormat="1" ht="18">
      <c r="A766" s="291"/>
      <c r="B766" s="272"/>
      <c r="C766" s="272"/>
      <c r="D766" s="274"/>
      <c r="E766" s="2"/>
      <c r="F766" s="5"/>
      <c r="G766" s="5"/>
      <c r="H766" s="5"/>
      <c r="I766" s="25"/>
      <c r="J766" s="5"/>
      <c r="K766" s="5"/>
      <c r="L766" s="279"/>
      <c r="M766" s="276"/>
      <c r="N766" s="274"/>
      <c r="O766" s="6"/>
      <c r="P766" s="6"/>
      <c r="Q766" s="7"/>
      <c r="R766" s="185"/>
      <c r="S766" s="6"/>
      <c r="T766" s="6"/>
      <c r="U766" s="274"/>
      <c r="V766" s="274"/>
      <c r="W766" s="274"/>
      <c r="X766" s="294"/>
      <c r="Y766" s="140"/>
      <c r="Z766" s="140"/>
      <c r="AA766" s="62"/>
      <c r="AB766" s="62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</row>
    <row r="767" spans="1:69" customFormat="1" ht="18">
      <c r="A767" s="291"/>
      <c r="B767" s="272"/>
      <c r="C767" s="272"/>
      <c r="D767" s="274"/>
      <c r="E767" s="2"/>
      <c r="F767" s="5"/>
      <c r="G767" s="5"/>
      <c r="H767" s="5"/>
      <c r="I767" s="25"/>
      <c r="J767" s="5"/>
      <c r="K767" s="5"/>
      <c r="L767" s="279"/>
      <c r="M767" s="276"/>
      <c r="N767" s="274"/>
      <c r="O767" s="6"/>
      <c r="P767" s="6"/>
      <c r="Q767" s="7"/>
      <c r="R767" s="183"/>
      <c r="S767" s="6"/>
      <c r="T767" s="6"/>
      <c r="U767" s="274"/>
      <c r="V767" s="274"/>
      <c r="W767" s="274"/>
      <c r="X767" s="294"/>
      <c r="Y767" s="140"/>
      <c r="Z767" s="140"/>
      <c r="AA767" s="62"/>
      <c r="AB767" s="62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</row>
    <row r="768" spans="1:69" customFormat="1" ht="18">
      <c r="A768" s="291"/>
      <c r="B768" s="272"/>
      <c r="C768" s="272"/>
      <c r="D768" s="274"/>
      <c r="E768" s="2"/>
      <c r="F768" s="5"/>
      <c r="G768" s="5"/>
      <c r="H768" s="5"/>
      <c r="I768" s="25"/>
      <c r="J768" s="5"/>
      <c r="K768" s="5"/>
      <c r="L768" s="279"/>
      <c r="M768" s="276"/>
      <c r="N768" s="274"/>
      <c r="O768" s="70"/>
      <c r="P768" s="70"/>
      <c r="Q768" s="7"/>
      <c r="R768" s="183"/>
      <c r="S768" s="70"/>
      <c r="T768" s="70"/>
      <c r="U768" s="274"/>
      <c r="V768" s="274"/>
      <c r="W768" s="274"/>
      <c r="X768" s="294"/>
      <c r="Y768" s="140"/>
      <c r="Z768" s="140"/>
      <c r="AA768" s="62"/>
      <c r="AB768" s="62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</row>
    <row r="769" spans="1:69" customFormat="1" ht="18">
      <c r="A769" s="291"/>
      <c r="B769" s="272"/>
      <c r="C769" s="272"/>
      <c r="D769" s="274"/>
      <c r="E769" s="2"/>
      <c r="F769" s="5"/>
      <c r="G769" s="5"/>
      <c r="H769" s="5"/>
      <c r="I769" s="25"/>
      <c r="J769" s="5"/>
      <c r="K769" s="5"/>
      <c r="L769" s="279"/>
      <c r="M769" s="276"/>
      <c r="N769" s="274"/>
      <c r="O769" s="70"/>
      <c r="P769" s="70"/>
      <c r="Q769" s="7"/>
      <c r="R769" s="183"/>
      <c r="S769" s="70"/>
      <c r="T769" s="70"/>
      <c r="U769" s="274"/>
      <c r="V769" s="274"/>
      <c r="W769" s="274"/>
      <c r="X769" s="294"/>
      <c r="Y769" s="140"/>
      <c r="Z769" s="140"/>
      <c r="AA769" s="62"/>
      <c r="AB769" s="62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</row>
    <row r="770" spans="1:69" customFormat="1" ht="18">
      <c r="A770" s="291"/>
      <c r="B770" s="272"/>
      <c r="C770" s="272"/>
      <c r="D770" s="274"/>
      <c r="E770" s="2"/>
      <c r="F770" s="5"/>
      <c r="G770" s="5"/>
      <c r="H770" s="5"/>
      <c r="I770" s="25"/>
      <c r="J770" s="5"/>
      <c r="K770" s="5"/>
      <c r="L770" s="279"/>
      <c r="M770" s="276"/>
      <c r="N770" s="274"/>
      <c r="O770" s="70"/>
      <c r="P770" s="70"/>
      <c r="Q770" s="155"/>
      <c r="R770" s="183"/>
      <c r="S770" s="70"/>
      <c r="T770" s="70"/>
      <c r="U770" s="274"/>
      <c r="V770" s="274"/>
      <c r="W770" s="274"/>
      <c r="X770" s="294"/>
      <c r="Y770" s="140"/>
      <c r="Z770" s="140"/>
      <c r="AA770" s="62"/>
      <c r="AB770" s="62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</row>
    <row r="771" spans="1:69" customFormat="1" ht="18">
      <c r="A771" s="291"/>
      <c r="B771" s="272"/>
      <c r="C771" s="272"/>
      <c r="D771" s="274"/>
      <c r="E771" s="5"/>
      <c r="F771" s="2"/>
      <c r="G771" s="5"/>
      <c r="H771" s="2"/>
      <c r="I771" s="25"/>
      <c r="J771" s="2"/>
      <c r="K771" s="5"/>
      <c r="L771" s="279"/>
      <c r="M771" s="276"/>
      <c r="N771" s="274"/>
      <c r="O771" s="70"/>
      <c r="P771" s="70"/>
      <c r="Q771" s="155"/>
      <c r="R771" s="183"/>
      <c r="S771" s="70"/>
      <c r="T771" s="70"/>
      <c r="U771" s="274"/>
      <c r="V771" s="274"/>
      <c r="W771" s="274"/>
      <c r="X771" s="294"/>
      <c r="Y771" s="140"/>
      <c r="Z771" s="140"/>
      <c r="AA771" s="62"/>
      <c r="AB771" s="62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</row>
    <row r="772" spans="1:69" customFormat="1" ht="18">
      <c r="A772" s="291"/>
      <c r="B772" s="272"/>
      <c r="C772" s="272"/>
      <c r="D772" s="274"/>
      <c r="E772" s="5"/>
      <c r="F772" s="34"/>
      <c r="G772" s="34"/>
      <c r="H772" s="34"/>
      <c r="I772" s="29"/>
      <c r="J772" s="34"/>
      <c r="K772" s="34"/>
      <c r="L772" s="279"/>
      <c r="M772" s="276"/>
      <c r="N772" s="274"/>
      <c r="O772" s="70"/>
      <c r="P772" s="70"/>
      <c r="Q772" s="155"/>
      <c r="R772" s="183"/>
      <c r="S772" s="70"/>
      <c r="T772" s="70"/>
      <c r="U772" s="274"/>
      <c r="V772" s="274"/>
      <c r="W772" s="274"/>
      <c r="X772" s="294"/>
      <c r="Y772" s="140"/>
      <c r="Z772" s="140"/>
      <c r="AA772" s="62"/>
      <c r="AB772" s="62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</row>
    <row r="773" spans="1:69" customFormat="1" ht="18">
      <c r="A773" s="291"/>
      <c r="B773" s="272"/>
      <c r="C773" s="272"/>
      <c r="D773" s="274"/>
      <c r="E773" s="5"/>
      <c r="F773" s="34"/>
      <c r="G773" s="34"/>
      <c r="H773" s="34"/>
      <c r="I773" s="29"/>
      <c r="J773" s="34"/>
      <c r="K773" s="34"/>
      <c r="L773" s="279"/>
      <c r="M773" s="276"/>
      <c r="N773" s="274"/>
      <c r="O773" s="70"/>
      <c r="P773" s="70"/>
      <c r="Q773" s="155"/>
      <c r="R773" s="183"/>
      <c r="S773" s="70"/>
      <c r="T773" s="70"/>
      <c r="U773" s="274"/>
      <c r="V773" s="274"/>
      <c r="W773" s="274"/>
      <c r="X773" s="294"/>
      <c r="Y773" s="140"/>
      <c r="Z773" s="140"/>
      <c r="AA773" s="62"/>
      <c r="AB773" s="62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</row>
    <row r="774" spans="1:69" customFormat="1" ht="18.600000000000001" thickBot="1">
      <c r="A774" s="291"/>
      <c r="B774" s="273"/>
      <c r="C774" s="273"/>
      <c r="D774" s="275"/>
      <c r="E774" s="1"/>
      <c r="F774" s="1"/>
      <c r="G774" s="1"/>
      <c r="H774" s="1"/>
      <c r="I774" s="26"/>
      <c r="J774" s="1"/>
      <c r="K774" s="1"/>
      <c r="L774" s="280"/>
      <c r="M774" s="276"/>
      <c r="N774" s="274"/>
      <c r="O774" s="9"/>
      <c r="P774" s="9"/>
      <c r="Q774" s="9"/>
      <c r="R774" s="184"/>
      <c r="S774" s="9"/>
      <c r="T774" s="9"/>
      <c r="U774" s="275"/>
      <c r="V774" s="274"/>
      <c r="W774" s="275"/>
      <c r="X774" s="294"/>
      <c r="Y774" s="141"/>
      <c r="Z774" s="141"/>
      <c r="AA774" s="62"/>
      <c r="AB774" s="62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</row>
    <row r="775" spans="1:69" customFormat="1" ht="18">
      <c r="A775" s="291"/>
      <c r="B775" s="271" t="s">
        <v>34</v>
      </c>
      <c r="C775" s="271" t="s">
        <v>32</v>
      </c>
      <c r="D775" s="271" t="s">
        <v>35</v>
      </c>
      <c r="E775" s="2" t="s">
        <v>28</v>
      </c>
      <c r="F775" s="2" t="s">
        <v>37</v>
      </c>
      <c r="G775" s="2" t="s">
        <v>40</v>
      </c>
      <c r="H775" s="2" t="s">
        <v>274</v>
      </c>
      <c r="I775" s="27">
        <v>19.75</v>
      </c>
      <c r="J775" s="5" t="s">
        <v>165</v>
      </c>
      <c r="K775" s="2" t="s">
        <v>42</v>
      </c>
      <c r="L775" s="276">
        <f>SUM(I775:I789)</f>
        <v>190.79999999999998</v>
      </c>
      <c r="M775" s="276"/>
      <c r="N775" s="274"/>
      <c r="O775" s="7"/>
      <c r="P775" s="7"/>
      <c r="Q775" s="7"/>
      <c r="R775" s="185"/>
      <c r="S775" s="6"/>
      <c r="T775" s="7"/>
      <c r="U775" s="283">
        <f>SUM(R775:R789)</f>
        <v>0</v>
      </c>
      <c r="V775" s="274"/>
      <c r="W775" s="285">
        <v>6950</v>
      </c>
      <c r="X775" s="294"/>
      <c r="Y775" s="146" t="s">
        <v>280</v>
      </c>
      <c r="Z775" s="140" t="s">
        <v>281</v>
      </c>
      <c r="AA775" s="62"/>
      <c r="AB775" s="62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</row>
    <row r="776" spans="1:69" customFormat="1" ht="18">
      <c r="A776" s="291"/>
      <c r="B776" s="272"/>
      <c r="C776" s="272"/>
      <c r="D776" s="274"/>
      <c r="E776" s="5" t="s">
        <v>28</v>
      </c>
      <c r="F776" s="5" t="s">
        <v>37</v>
      </c>
      <c r="G776" s="5" t="s">
        <v>40</v>
      </c>
      <c r="H776" s="2" t="s">
        <v>275</v>
      </c>
      <c r="I776" s="25">
        <v>22.55</v>
      </c>
      <c r="J776" s="5" t="s">
        <v>122</v>
      </c>
      <c r="K776" s="2" t="s">
        <v>42</v>
      </c>
      <c r="L776" s="276"/>
      <c r="M776" s="276"/>
      <c r="N776" s="274"/>
      <c r="O776" s="7"/>
      <c r="P776" s="7"/>
      <c r="Q776" s="7"/>
      <c r="R776" s="185"/>
      <c r="S776" s="6"/>
      <c r="T776" s="7"/>
      <c r="U776" s="274"/>
      <c r="V776" s="274"/>
      <c r="W776" s="274"/>
      <c r="X776" s="294"/>
      <c r="Y776" s="140"/>
      <c r="Z776" s="140"/>
      <c r="AA776" s="62"/>
      <c r="AB776" s="62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</row>
    <row r="777" spans="1:69" customFormat="1" ht="18">
      <c r="A777" s="291"/>
      <c r="B777" s="272"/>
      <c r="C777" s="272"/>
      <c r="D777" s="274"/>
      <c r="E777" s="2" t="s">
        <v>4</v>
      </c>
      <c r="F777" s="2" t="s">
        <v>37</v>
      </c>
      <c r="G777" s="2" t="s">
        <v>39</v>
      </c>
      <c r="H777" s="2">
        <v>194562</v>
      </c>
      <c r="I777" s="27">
        <v>25.95</v>
      </c>
      <c r="J777" s="5">
        <v>6090</v>
      </c>
      <c r="K777" s="2" t="s">
        <v>41</v>
      </c>
      <c r="L777" s="276"/>
      <c r="M777" s="276"/>
      <c r="N777" s="274"/>
      <c r="O777" s="7"/>
      <c r="P777" s="7"/>
      <c r="Q777" s="7"/>
      <c r="R777" s="185"/>
      <c r="S777" s="6"/>
      <c r="T777" s="7"/>
      <c r="U777" s="274"/>
      <c r="V777" s="274"/>
      <c r="W777" s="274"/>
      <c r="X777" s="294"/>
      <c r="Y777" s="140"/>
      <c r="Z777" s="140"/>
      <c r="AA777" s="62"/>
      <c r="AB777" s="62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</row>
    <row r="778" spans="1:69" customFormat="1" ht="18">
      <c r="A778" s="291"/>
      <c r="B778" s="272"/>
      <c r="C778" s="272"/>
      <c r="D778" s="274"/>
      <c r="E778" s="5" t="s">
        <v>4</v>
      </c>
      <c r="F778" s="34" t="s">
        <v>37</v>
      </c>
      <c r="G778" s="34" t="s">
        <v>39</v>
      </c>
      <c r="H778" s="2">
        <v>194495</v>
      </c>
      <c r="I778" s="25">
        <v>31.5</v>
      </c>
      <c r="J778" s="5">
        <v>6042</v>
      </c>
      <c r="K778" s="2" t="s">
        <v>41</v>
      </c>
      <c r="L778" s="276"/>
      <c r="M778" s="276"/>
      <c r="N778" s="274"/>
      <c r="O778" s="7"/>
      <c r="P778" s="7"/>
      <c r="Q778" s="7"/>
      <c r="R778" s="185"/>
      <c r="S778" s="6"/>
      <c r="T778" s="7"/>
      <c r="U778" s="274"/>
      <c r="V778" s="274"/>
      <c r="W778" s="274"/>
      <c r="X778" s="294"/>
      <c r="Y778" s="140"/>
      <c r="Z778" s="140"/>
      <c r="AA778" s="62"/>
      <c r="AB778" s="62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</row>
    <row r="779" spans="1:69" customFormat="1" ht="18">
      <c r="A779" s="291"/>
      <c r="B779" s="272"/>
      <c r="C779" s="272"/>
      <c r="D779" s="274"/>
      <c r="E779" s="2" t="s">
        <v>4</v>
      </c>
      <c r="F779" s="5" t="s">
        <v>37</v>
      </c>
      <c r="G779" s="5" t="s">
        <v>39</v>
      </c>
      <c r="H779" s="5">
        <v>194598</v>
      </c>
      <c r="I779" s="25">
        <v>15.05</v>
      </c>
      <c r="J779" s="5">
        <v>6579</v>
      </c>
      <c r="K779" s="5" t="s">
        <v>41</v>
      </c>
      <c r="L779" s="276"/>
      <c r="M779" s="276"/>
      <c r="N779" s="274"/>
      <c r="O779" s="7"/>
      <c r="P779" s="7"/>
      <c r="Q779" s="7"/>
      <c r="R779" s="185"/>
      <c r="S779" s="6"/>
      <c r="T779" s="7"/>
      <c r="U779" s="274"/>
      <c r="V779" s="274"/>
      <c r="W779" s="274"/>
      <c r="X779" s="294"/>
      <c r="Y779" s="140"/>
      <c r="Z779" s="140"/>
      <c r="AA779" s="62"/>
      <c r="AB779" s="62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</row>
    <row r="780" spans="1:69" customFormat="1" ht="18">
      <c r="A780" s="291"/>
      <c r="B780" s="272"/>
      <c r="C780" s="272"/>
      <c r="D780" s="274"/>
      <c r="E780" s="2" t="s">
        <v>4</v>
      </c>
      <c r="F780" s="5" t="s">
        <v>37</v>
      </c>
      <c r="G780" s="5" t="s">
        <v>39</v>
      </c>
      <c r="H780" s="5">
        <v>1828</v>
      </c>
      <c r="I780" s="25">
        <v>8.3000000000000007</v>
      </c>
      <c r="J780" s="5" t="s">
        <v>75</v>
      </c>
      <c r="K780" s="5" t="s">
        <v>42</v>
      </c>
      <c r="L780" s="276"/>
      <c r="M780" s="276"/>
      <c r="N780" s="274"/>
      <c r="O780" s="7"/>
      <c r="P780" s="7"/>
      <c r="Q780" s="7"/>
      <c r="R780" s="185"/>
      <c r="S780" s="7"/>
      <c r="T780" s="7"/>
      <c r="U780" s="274"/>
      <c r="V780" s="274"/>
      <c r="W780" s="274"/>
      <c r="X780" s="294"/>
      <c r="Y780" s="140"/>
      <c r="Z780" s="140"/>
      <c r="AA780" s="62"/>
      <c r="AB780" s="62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</row>
    <row r="781" spans="1:69" customFormat="1" ht="18">
      <c r="A781" s="291"/>
      <c r="B781" s="272"/>
      <c r="C781" s="272"/>
      <c r="D781" s="274"/>
      <c r="E781" s="2" t="s">
        <v>3</v>
      </c>
      <c r="F781" s="5" t="s">
        <v>37</v>
      </c>
      <c r="G781" s="5" t="s">
        <v>40</v>
      </c>
      <c r="H781" s="5">
        <v>201</v>
      </c>
      <c r="I781" s="25">
        <v>2.5499999999999998</v>
      </c>
      <c r="J781" s="5" t="s">
        <v>75</v>
      </c>
      <c r="K781" s="5" t="s">
        <v>42</v>
      </c>
      <c r="L781" s="276"/>
      <c r="M781" s="276"/>
      <c r="N781" s="274"/>
      <c r="O781" s="7"/>
      <c r="P781" s="7"/>
      <c r="Q781" s="7"/>
      <c r="R781" s="178"/>
      <c r="S781" s="6"/>
      <c r="T781" s="7"/>
      <c r="U781" s="274"/>
      <c r="V781" s="274"/>
      <c r="W781" s="274"/>
      <c r="X781" s="294"/>
      <c r="Y781" s="140"/>
      <c r="Z781" s="140"/>
      <c r="AA781" s="62"/>
      <c r="AB781" s="62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</row>
    <row r="782" spans="1:69" customFormat="1" ht="18">
      <c r="A782" s="291"/>
      <c r="B782" s="272"/>
      <c r="C782" s="272"/>
      <c r="D782" s="274"/>
      <c r="E782" s="2" t="s">
        <v>28</v>
      </c>
      <c r="F782" s="5" t="s">
        <v>37</v>
      </c>
      <c r="G782" s="5" t="s">
        <v>40</v>
      </c>
      <c r="H782" s="5" t="s">
        <v>276</v>
      </c>
      <c r="I782" s="25">
        <v>22.65</v>
      </c>
      <c r="J782" s="5" t="s">
        <v>181</v>
      </c>
      <c r="K782" s="5" t="s">
        <v>42</v>
      </c>
      <c r="L782" s="276"/>
      <c r="M782" s="276"/>
      <c r="N782" s="274"/>
      <c r="O782" s="7"/>
      <c r="P782" s="7"/>
      <c r="Q782" s="7"/>
      <c r="R782" s="178"/>
      <c r="S782" s="6"/>
      <c r="T782" s="7"/>
      <c r="U782" s="274"/>
      <c r="V782" s="274"/>
      <c r="W782" s="274"/>
      <c r="X782" s="294"/>
      <c r="Y782" s="140"/>
      <c r="Z782" s="140"/>
      <c r="AA782" s="176"/>
      <c r="AB782" s="176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</row>
    <row r="783" spans="1:69" customFormat="1" ht="18">
      <c r="A783" s="291"/>
      <c r="B783" s="272"/>
      <c r="C783" s="272"/>
      <c r="D783" s="274"/>
      <c r="E783" s="2" t="s">
        <v>28</v>
      </c>
      <c r="F783" s="5" t="s">
        <v>37</v>
      </c>
      <c r="G783" s="5" t="s">
        <v>40</v>
      </c>
      <c r="H783" s="5" t="s">
        <v>277</v>
      </c>
      <c r="I783" s="25">
        <v>19.8</v>
      </c>
      <c r="J783" s="5" t="s">
        <v>147</v>
      </c>
      <c r="K783" s="5" t="s">
        <v>42</v>
      </c>
      <c r="L783" s="276"/>
      <c r="M783" s="276"/>
      <c r="N783" s="274"/>
      <c r="O783" s="7"/>
      <c r="P783" s="7"/>
      <c r="Q783" s="7"/>
      <c r="R783" s="178"/>
      <c r="S783" s="6"/>
      <c r="T783" s="7"/>
      <c r="U783" s="274"/>
      <c r="V783" s="274"/>
      <c r="W783" s="274"/>
      <c r="X783" s="294"/>
      <c r="Y783" s="140"/>
      <c r="Z783" s="140"/>
      <c r="AA783" s="176"/>
      <c r="AB783" s="176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</row>
    <row r="784" spans="1:69" customFormat="1" ht="18">
      <c r="A784" s="291"/>
      <c r="B784" s="272"/>
      <c r="C784" s="272"/>
      <c r="D784" s="274"/>
      <c r="E784" s="2" t="s">
        <v>28</v>
      </c>
      <c r="F784" s="5" t="s">
        <v>37</v>
      </c>
      <c r="G784" s="5" t="s">
        <v>40</v>
      </c>
      <c r="H784" s="5" t="s">
        <v>278</v>
      </c>
      <c r="I784" s="25">
        <v>22.7</v>
      </c>
      <c r="J784" s="5" t="s">
        <v>279</v>
      </c>
      <c r="K784" s="5" t="s">
        <v>42</v>
      </c>
      <c r="L784" s="276"/>
      <c r="M784" s="276"/>
      <c r="N784" s="274"/>
      <c r="O784" s="7"/>
      <c r="P784" s="7"/>
      <c r="Q784" s="7"/>
      <c r="R784" s="178"/>
      <c r="S784" s="6"/>
      <c r="T784" s="7"/>
      <c r="U784" s="274"/>
      <c r="V784" s="274"/>
      <c r="W784" s="274"/>
      <c r="X784" s="294"/>
      <c r="Y784" s="140"/>
      <c r="Z784" s="140"/>
      <c r="AA784" s="176"/>
      <c r="AB784" s="176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</row>
    <row r="785" spans="1:69" customFormat="1" ht="18">
      <c r="A785" s="291"/>
      <c r="B785" s="272"/>
      <c r="C785" s="272"/>
      <c r="D785" s="274"/>
      <c r="E785" s="2"/>
      <c r="F785" s="5"/>
      <c r="G785" s="5"/>
      <c r="H785" s="5"/>
      <c r="I785" s="25"/>
      <c r="J785" s="5"/>
      <c r="K785" s="5"/>
      <c r="L785" s="276"/>
      <c r="M785" s="276"/>
      <c r="N785" s="274"/>
      <c r="O785" s="6"/>
      <c r="P785" s="6"/>
      <c r="Q785" s="6"/>
      <c r="R785" s="178"/>
      <c r="S785" s="6"/>
      <c r="T785" s="6"/>
      <c r="U785" s="274"/>
      <c r="V785" s="274"/>
      <c r="W785" s="274"/>
      <c r="X785" s="294"/>
      <c r="Y785" s="140"/>
      <c r="Z785" s="140"/>
      <c r="AA785" s="62"/>
      <c r="AB785" s="62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</row>
    <row r="786" spans="1:69" customFormat="1" ht="18">
      <c r="A786" s="291"/>
      <c r="B786" s="272"/>
      <c r="C786" s="272"/>
      <c r="D786" s="274"/>
      <c r="E786" s="2"/>
      <c r="F786" s="5"/>
      <c r="G786" s="5"/>
      <c r="H786" s="5"/>
      <c r="I786" s="25"/>
      <c r="J786" s="5"/>
      <c r="K786" s="5"/>
      <c r="L786" s="276"/>
      <c r="M786" s="276"/>
      <c r="N786" s="274"/>
      <c r="O786" s="6"/>
      <c r="P786" s="6"/>
      <c r="Q786" s="6"/>
      <c r="R786" s="178"/>
      <c r="S786" s="6"/>
      <c r="T786" s="6"/>
      <c r="U786" s="274"/>
      <c r="V786" s="274"/>
      <c r="W786" s="274"/>
      <c r="X786" s="294"/>
      <c r="Y786" s="140"/>
      <c r="Z786" s="140"/>
      <c r="AA786" s="62"/>
      <c r="AB786" s="62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</row>
    <row r="787" spans="1:69" customFormat="1" ht="18">
      <c r="A787" s="291"/>
      <c r="B787" s="272"/>
      <c r="C787" s="272"/>
      <c r="D787" s="274"/>
      <c r="E787" s="2"/>
      <c r="F787" s="5"/>
      <c r="G787" s="5"/>
      <c r="H787" s="5"/>
      <c r="I787" s="25"/>
      <c r="J787" s="5"/>
      <c r="K787" s="5"/>
      <c r="L787" s="276"/>
      <c r="M787" s="276"/>
      <c r="N787" s="274"/>
      <c r="O787" s="6"/>
      <c r="P787" s="6"/>
      <c r="Q787" s="6"/>
      <c r="R787" s="178"/>
      <c r="S787" s="6"/>
      <c r="T787" s="6"/>
      <c r="U787" s="274"/>
      <c r="V787" s="274"/>
      <c r="W787" s="274"/>
      <c r="X787" s="294"/>
      <c r="Y787" s="140"/>
      <c r="Z787" s="140"/>
      <c r="AA787" s="62"/>
      <c r="AB787" s="62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147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</row>
    <row r="788" spans="1:69" customFormat="1" ht="18">
      <c r="A788" s="291"/>
      <c r="B788" s="272"/>
      <c r="C788" s="272"/>
      <c r="D788" s="274"/>
      <c r="E788" s="5"/>
      <c r="F788" s="5"/>
      <c r="G788" s="5"/>
      <c r="H788" s="5"/>
      <c r="I788" s="25"/>
      <c r="J788" s="2"/>
      <c r="K788" s="5"/>
      <c r="L788" s="276"/>
      <c r="M788" s="276"/>
      <c r="N788" s="274"/>
      <c r="O788" s="6"/>
      <c r="P788" s="6"/>
      <c r="Q788" s="6"/>
      <c r="R788" s="178"/>
      <c r="S788" s="6"/>
      <c r="T788" s="6"/>
      <c r="U788" s="274"/>
      <c r="V788" s="274"/>
      <c r="W788" s="274"/>
      <c r="X788" s="294"/>
      <c r="Y788" s="140"/>
      <c r="Z788" s="140"/>
      <c r="AA788" s="147"/>
      <c r="AB788" s="147"/>
      <c r="AC788" s="147"/>
      <c r="AD788" s="147"/>
      <c r="AE788" s="147"/>
      <c r="AF788" s="147"/>
      <c r="AG788" s="147"/>
      <c r="AH788" s="147"/>
      <c r="AI788" s="147"/>
      <c r="AJ788" s="147"/>
      <c r="AK788" s="147"/>
      <c r="AL788" s="147"/>
      <c r="AM788" s="147"/>
      <c r="AN788" s="147"/>
      <c r="AO788" s="147"/>
      <c r="AP788" s="147"/>
      <c r="AQ788" s="147"/>
      <c r="AR788" s="147"/>
      <c r="AS788" s="147"/>
      <c r="AT788" s="147"/>
      <c r="AU788" s="147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</row>
    <row r="789" spans="1:69" customFormat="1" ht="18.600000000000001" thickBot="1">
      <c r="A789" s="291"/>
      <c r="B789" s="272"/>
      <c r="C789" s="273"/>
      <c r="D789" s="274"/>
      <c r="E789" s="1"/>
      <c r="F789" s="5"/>
      <c r="G789" s="5"/>
      <c r="H789" s="5"/>
      <c r="I789" s="25"/>
      <c r="J789" s="5"/>
      <c r="K789" s="5"/>
      <c r="L789" s="277"/>
      <c r="M789" s="277"/>
      <c r="N789" s="274"/>
      <c r="O789" s="6"/>
      <c r="P789" s="6"/>
      <c r="Q789" s="6"/>
      <c r="R789" s="178"/>
      <c r="S789" s="9"/>
      <c r="T789" s="6"/>
      <c r="U789" s="274"/>
      <c r="V789" s="274"/>
      <c r="W789" s="274"/>
      <c r="X789" s="294"/>
      <c r="Y789" s="141"/>
      <c r="Z789" s="141"/>
      <c r="AA789" s="62"/>
      <c r="AB789" s="62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</row>
    <row r="790" spans="1:69" customFormat="1" ht="18">
      <c r="A790" s="290">
        <v>27</v>
      </c>
      <c r="B790" s="271" t="s">
        <v>33</v>
      </c>
      <c r="C790" s="271"/>
      <c r="D790" s="271"/>
      <c r="E790" s="2"/>
      <c r="F790" s="82"/>
      <c r="G790" s="82"/>
      <c r="H790" s="3"/>
      <c r="I790" s="28"/>
      <c r="J790" s="3"/>
      <c r="K790" s="3"/>
      <c r="L790" s="278">
        <f>SUM(I790:I804)</f>
        <v>0</v>
      </c>
      <c r="M790" s="278">
        <f>L805+L790</f>
        <v>0</v>
      </c>
      <c r="N790" s="295">
        <f>N760+M790-V790</f>
        <v>341.49999999999977</v>
      </c>
      <c r="O790" s="79"/>
      <c r="P790" s="79"/>
      <c r="Q790" s="8"/>
      <c r="R790" s="189"/>
      <c r="S790" s="94"/>
      <c r="T790" s="85"/>
      <c r="U790" s="282">
        <f>SUM(R790:R804)</f>
        <v>0</v>
      </c>
      <c r="V790" s="282">
        <f>U805+U790</f>
        <v>0</v>
      </c>
      <c r="W790" s="284"/>
      <c r="X790" s="293">
        <f>(W790+W805)*18</f>
        <v>0</v>
      </c>
      <c r="Y790" s="135"/>
      <c r="Z790" s="237"/>
      <c r="AA790" s="62"/>
      <c r="AB790" s="62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</row>
    <row r="791" spans="1:69" customFormat="1" ht="18">
      <c r="A791" s="297"/>
      <c r="B791" s="272"/>
      <c r="C791" s="272"/>
      <c r="D791" s="272"/>
      <c r="E791" s="2"/>
      <c r="F791" s="5"/>
      <c r="G791" s="5"/>
      <c r="H791" s="5"/>
      <c r="I791" s="25"/>
      <c r="J791" s="5"/>
      <c r="K791" s="5"/>
      <c r="L791" s="279"/>
      <c r="M791" s="276"/>
      <c r="N791" s="296"/>
      <c r="O791" s="6"/>
      <c r="P791" s="6"/>
      <c r="Q791" s="6"/>
      <c r="R791" s="178"/>
      <c r="S791" s="6"/>
      <c r="T791" s="6"/>
      <c r="U791" s="283"/>
      <c r="V791" s="283"/>
      <c r="W791" s="285"/>
      <c r="X791" s="294"/>
      <c r="Y791" s="144"/>
      <c r="Z791" s="140"/>
      <c r="AA791" s="62"/>
      <c r="AB791" s="62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</row>
    <row r="792" spans="1:69" customFormat="1" ht="18">
      <c r="A792" s="297"/>
      <c r="B792" s="272"/>
      <c r="C792" s="272"/>
      <c r="D792" s="272"/>
      <c r="E792" s="2"/>
      <c r="F792" s="5"/>
      <c r="G792" s="5"/>
      <c r="H792" s="5"/>
      <c r="I792" s="25"/>
      <c r="J792" s="5"/>
      <c r="K792" s="5"/>
      <c r="L792" s="279"/>
      <c r="M792" s="276"/>
      <c r="N792" s="296"/>
      <c r="O792" s="6"/>
      <c r="P792" s="6"/>
      <c r="Q792" s="6"/>
      <c r="R792" s="178"/>
      <c r="S792" s="6"/>
      <c r="T792" s="6"/>
      <c r="U792" s="283"/>
      <c r="V792" s="283"/>
      <c r="W792" s="285"/>
      <c r="X792" s="294"/>
      <c r="Y792" s="140"/>
      <c r="Z792" s="140"/>
      <c r="AA792" s="62"/>
      <c r="AB792" s="62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</row>
    <row r="793" spans="1:69" customFormat="1" ht="18">
      <c r="A793" s="291"/>
      <c r="B793" s="272"/>
      <c r="C793" s="272"/>
      <c r="D793" s="274"/>
      <c r="E793" s="2"/>
      <c r="F793" s="5"/>
      <c r="G793" s="5"/>
      <c r="H793" s="5"/>
      <c r="I793" s="25"/>
      <c r="J793" s="5"/>
      <c r="K793" s="5"/>
      <c r="L793" s="279"/>
      <c r="M793" s="276"/>
      <c r="N793" s="274"/>
      <c r="O793" s="6"/>
      <c r="P793" s="6"/>
      <c r="Q793" s="6"/>
      <c r="R793" s="178"/>
      <c r="S793" s="6"/>
      <c r="T793" s="6"/>
      <c r="U793" s="274"/>
      <c r="V793" s="274"/>
      <c r="W793" s="274"/>
      <c r="X793" s="294"/>
      <c r="Y793" s="140"/>
      <c r="Z793" s="140"/>
      <c r="AA793" s="62"/>
      <c r="AB793" s="62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</row>
    <row r="794" spans="1:69" customFormat="1" ht="18">
      <c r="A794" s="291"/>
      <c r="B794" s="272"/>
      <c r="C794" s="272"/>
      <c r="D794" s="274"/>
      <c r="E794" s="2"/>
      <c r="F794" s="5"/>
      <c r="G794" s="5"/>
      <c r="H794" s="5"/>
      <c r="I794" s="25"/>
      <c r="J794" s="5"/>
      <c r="K794" s="5"/>
      <c r="L794" s="279"/>
      <c r="M794" s="276"/>
      <c r="N794" s="274"/>
      <c r="O794" s="6"/>
      <c r="P794" s="6"/>
      <c r="Q794" s="6"/>
      <c r="R794" s="178"/>
      <c r="S794" s="6"/>
      <c r="T794" s="6"/>
      <c r="U794" s="274"/>
      <c r="V794" s="274"/>
      <c r="W794" s="274"/>
      <c r="X794" s="294"/>
      <c r="Y794" s="140"/>
      <c r="Z794" s="140"/>
      <c r="AA794" s="62"/>
      <c r="AB794" s="62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</row>
    <row r="795" spans="1:69" customFormat="1" ht="18">
      <c r="A795" s="291"/>
      <c r="B795" s="272"/>
      <c r="C795" s="272"/>
      <c r="D795" s="274"/>
      <c r="E795" s="2"/>
      <c r="F795" s="5"/>
      <c r="G795" s="5"/>
      <c r="H795" s="2"/>
      <c r="I795" s="25"/>
      <c r="J795" s="5"/>
      <c r="K795" s="5"/>
      <c r="L795" s="279"/>
      <c r="M795" s="276"/>
      <c r="N795" s="274"/>
      <c r="O795" s="6"/>
      <c r="P795" s="6"/>
      <c r="Q795" s="6"/>
      <c r="R795" s="178"/>
      <c r="S795" s="6"/>
      <c r="T795" s="6"/>
      <c r="U795" s="274"/>
      <c r="V795" s="274"/>
      <c r="W795" s="274"/>
      <c r="X795" s="294"/>
      <c r="Y795" s="140"/>
      <c r="Z795" s="140"/>
      <c r="AA795" s="62"/>
      <c r="AB795" s="62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</row>
    <row r="796" spans="1:69" customFormat="1" ht="18">
      <c r="A796" s="291"/>
      <c r="B796" s="272"/>
      <c r="C796" s="272"/>
      <c r="D796" s="274"/>
      <c r="E796" s="2"/>
      <c r="F796" s="5"/>
      <c r="G796" s="5"/>
      <c r="H796" s="5"/>
      <c r="I796" s="25"/>
      <c r="J796" s="5"/>
      <c r="K796" s="5"/>
      <c r="L796" s="279"/>
      <c r="M796" s="276"/>
      <c r="N796" s="274"/>
      <c r="O796" s="6"/>
      <c r="P796" s="6"/>
      <c r="Q796" s="6"/>
      <c r="R796" s="178"/>
      <c r="S796" s="6"/>
      <c r="T796" s="6"/>
      <c r="U796" s="274"/>
      <c r="V796" s="274"/>
      <c r="W796" s="274"/>
      <c r="X796" s="294"/>
      <c r="Y796" s="140"/>
      <c r="Z796" s="140"/>
      <c r="AA796" s="62"/>
      <c r="AB796" s="62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</row>
    <row r="797" spans="1:69" customFormat="1" ht="18">
      <c r="A797" s="291"/>
      <c r="B797" s="272"/>
      <c r="C797" s="272"/>
      <c r="D797" s="274"/>
      <c r="E797" s="2"/>
      <c r="F797" s="5"/>
      <c r="G797" s="5"/>
      <c r="H797" s="5"/>
      <c r="I797" s="25"/>
      <c r="J797" s="5"/>
      <c r="K797" s="5"/>
      <c r="L797" s="279"/>
      <c r="M797" s="276"/>
      <c r="N797" s="274"/>
      <c r="O797" s="6"/>
      <c r="P797" s="6"/>
      <c r="Q797" s="6"/>
      <c r="R797" s="178"/>
      <c r="S797" s="6"/>
      <c r="T797" s="6"/>
      <c r="U797" s="274"/>
      <c r="V797" s="274"/>
      <c r="W797" s="274"/>
      <c r="X797" s="294"/>
      <c r="Y797" s="140"/>
      <c r="Z797" s="140"/>
      <c r="AA797" s="62"/>
      <c r="AB797" s="62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</row>
    <row r="798" spans="1:69" customFormat="1" ht="18">
      <c r="A798" s="291"/>
      <c r="B798" s="272"/>
      <c r="C798" s="272"/>
      <c r="D798" s="274"/>
      <c r="E798" s="2"/>
      <c r="F798" s="5"/>
      <c r="G798" s="5"/>
      <c r="H798" s="5"/>
      <c r="I798" s="25"/>
      <c r="J798" s="5"/>
      <c r="K798" s="5"/>
      <c r="L798" s="279"/>
      <c r="M798" s="276"/>
      <c r="N798" s="274"/>
      <c r="O798" s="6"/>
      <c r="P798" s="6"/>
      <c r="Q798" s="6"/>
      <c r="R798" s="178"/>
      <c r="S798" s="6"/>
      <c r="T798" s="6"/>
      <c r="U798" s="274"/>
      <c r="V798" s="274"/>
      <c r="W798" s="274"/>
      <c r="X798" s="294"/>
      <c r="Y798" s="140"/>
      <c r="Z798" s="140"/>
      <c r="AA798" s="62"/>
      <c r="AB798" s="62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</row>
    <row r="799" spans="1:69" customFormat="1" ht="18">
      <c r="A799" s="291"/>
      <c r="B799" s="272"/>
      <c r="C799" s="272"/>
      <c r="D799" s="274"/>
      <c r="E799" s="2"/>
      <c r="F799" s="5"/>
      <c r="G799" s="5"/>
      <c r="H799" s="2"/>
      <c r="I799" s="27"/>
      <c r="J799" s="5"/>
      <c r="K799" s="5"/>
      <c r="L799" s="279"/>
      <c r="M799" s="276"/>
      <c r="N799" s="274"/>
      <c r="O799" s="6"/>
      <c r="P799" s="6"/>
      <c r="Q799" s="6"/>
      <c r="R799" s="178"/>
      <c r="S799" s="6"/>
      <c r="T799" s="6"/>
      <c r="U799" s="274"/>
      <c r="V799" s="274"/>
      <c r="W799" s="274"/>
      <c r="X799" s="294"/>
      <c r="Y799" s="140"/>
      <c r="Z799" s="140"/>
      <c r="AA799" s="62"/>
      <c r="AB799" s="62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</row>
    <row r="800" spans="1:69" customFormat="1" ht="18">
      <c r="A800" s="291"/>
      <c r="B800" s="272"/>
      <c r="C800" s="272"/>
      <c r="D800" s="274"/>
      <c r="E800" s="2"/>
      <c r="F800" s="5"/>
      <c r="G800" s="5"/>
      <c r="H800" s="5"/>
      <c r="I800" s="25"/>
      <c r="J800" s="5"/>
      <c r="K800" s="5"/>
      <c r="L800" s="279"/>
      <c r="M800" s="276"/>
      <c r="N800" s="274"/>
      <c r="O800" s="6"/>
      <c r="P800" s="6"/>
      <c r="Q800" s="6"/>
      <c r="R800" s="178"/>
      <c r="S800" s="6"/>
      <c r="T800" s="6"/>
      <c r="U800" s="274"/>
      <c r="V800" s="274"/>
      <c r="W800" s="274"/>
      <c r="X800" s="294"/>
      <c r="Y800" s="140"/>
      <c r="Z800" s="140"/>
      <c r="AA800" s="62"/>
      <c r="AB800" s="62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</row>
    <row r="801" spans="1:69" customFormat="1" ht="18">
      <c r="A801" s="291"/>
      <c r="B801" s="272"/>
      <c r="C801" s="272"/>
      <c r="D801" s="274"/>
      <c r="E801" s="2"/>
      <c r="F801" s="5"/>
      <c r="G801" s="5"/>
      <c r="H801" s="5"/>
      <c r="I801" s="25"/>
      <c r="J801" s="5"/>
      <c r="K801" s="2"/>
      <c r="L801" s="279"/>
      <c r="M801" s="276"/>
      <c r="N801" s="274"/>
      <c r="O801" s="6"/>
      <c r="P801" s="6"/>
      <c r="Q801" s="6"/>
      <c r="R801" s="178"/>
      <c r="S801" s="6"/>
      <c r="T801" s="6"/>
      <c r="U801" s="274"/>
      <c r="V801" s="274"/>
      <c r="W801" s="274"/>
      <c r="X801" s="294"/>
      <c r="Y801" s="140"/>
      <c r="Z801" s="140"/>
      <c r="AA801" s="62"/>
      <c r="AB801" s="62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</row>
    <row r="802" spans="1:69" customFormat="1" ht="18">
      <c r="A802" s="291"/>
      <c r="B802" s="272"/>
      <c r="C802" s="272"/>
      <c r="D802" s="274"/>
      <c r="E802" s="2"/>
      <c r="F802" s="5"/>
      <c r="G802" s="5"/>
      <c r="H802" s="5"/>
      <c r="I802" s="25"/>
      <c r="J802" s="5"/>
      <c r="K802" s="2"/>
      <c r="L802" s="279"/>
      <c r="M802" s="276"/>
      <c r="N802" s="274"/>
      <c r="O802" s="6"/>
      <c r="P802" s="6"/>
      <c r="Q802" s="6"/>
      <c r="R802" s="178"/>
      <c r="S802" s="6"/>
      <c r="T802" s="6"/>
      <c r="U802" s="274"/>
      <c r="V802" s="274"/>
      <c r="W802" s="274"/>
      <c r="X802" s="294"/>
      <c r="Y802" s="140"/>
      <c r="Z802" s="140"/>
      <c r="AA802" s="62"/>
      <c r="AB802" s="62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</row>
    <row r="803" spans="1:69" customFormat="1" ht="18">
      <c r="A803" s="291"/>
      <c r="B803" s="272"/>
      <c r="C803" s="272"/>
      <c r="D803" s="274"/>
      <c r="E803" s="2"/>
      <c r="F803" s="5"/>
      <c r="G803" s="5"/>
      <c r="H803" s="5"/>
      <c r="I803" s="25"/>
      <c r="J803" s="5"/>
      <c r="K803" s="2"/>
      <c r="L803" s="279"/>
      <c r="M803" s="276"/>
      <c r="N803" s="274"/>
      <c r="O803" s="7"/>
      <c r="P803" s="7"/>
      <c r="Q803" s="7"/>
      <c r="R803" s="185"/>
      <c r="S803" s="7"/>
      <c r="T803" s="7"/>
      <c r="U803" s="274"/>
      <c r="V803" s="274"/>
      <c r="W803" s="274"/>
      <c r="X803" s="294"/>
      <c r="Y803" s="140"/>
      <c r="Z803" s="140"/>
      <c r="AA803" s="62"/>
      <c r="AB803" s="62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</row>
    <row r="804" spans="1:69" customFormat="1" ht="18.600000000000001" thickBot="1">
      <c r="A804" s="291"/>
      <c r="B804" s="273"/>
      <c r="C804" s="273"/>
      <c r="D804" s="275"/>
      <c r="E804" s="1"/>
      <c r="F804" s="1"/>
      <c r="G804" s="1"/>
      <c r="H804" s="1"/>
      <c r="I804" s="26"/>
      <c r="J804" s="1"/>
      <c r="K804" s="1"/>
      <c r="L804" s="280"/>
      <c r="M804" s="276"/>
      <c r="N804" s="274"/>
      <c r="O804" s="9"/>
      <c r="P804" s="9"/>
      <c r="Q804" s="9"/>
      <c r="R804" s="184"/>
      <c r="S804" s="9"/>
      <c r="T804" s="9"/>
      <c r="U804" s="275"/>
      <c r="V804" s="274"/>
      <c r="W804" s="275"/>
      <c r="X804" s="294"/>
      <c r="Y804" s="141"/>
      <c r="Z804" s="141"/>
      <c r="AA804" s="62"/>
      <c r="AB804" s="62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</row>
    <row r="805" spans="1:69" customFormat="1" ht="18">
      <c r="A805" s="291"/>
      <c r="B805" s="271" t="s">
        <v>34</v>
      </c>
      <c r="C805" s="271"/>
      <c r="D805" s="271"/>
      <c r="E805" s="2"/>
      <c r="F805" s="2"/>
      <c r="G805" s="2"/>
      <c r="H805" s="2"/>
      <c r="I805" s="27"/>
      <c r="J805" s="2"/>
      <c r="K805" s="2"/>
      <c r="L805" s="276">
        <f>SUM(I805:I819)</f>
        <v>0</v>
      </c>
      <c r="M805" s="276"/>
      <c r="N805" s="274"/>
      <c r="O805" s="164"/>
      <c r="P805" s="164"/>
      <c r="Q805" s="8"/>
      <c r="R805" s="189"/>
      <c r="S805" s="165"/>
      <c r="T805" s="85"/>
      <c r="U805" s="283">
        <f>SUM(R805:R819)</f>
        <v>0</v>
      </c>
      <c r="V805" s="274"/>
      <c r="W805" s="285"/>
      <c r="X805" s="294"/>
      <c r="Y805" s="142"/>
      <c r="Z805" s="140"/>
      <c r="AA805" s="62"/>
      <c r="AB805" s="62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</row>
    <row r="806" spans="1:69" customFormat="1" ht="18">
      <c r="A806" s="291"/>
      <c r="B806" s="272"/>
      <c r="C806" s="272"/>
      <c r="D806" s="274"/>
      <c r="E806" s="2"/>
      <c r="F806" s="2"/>
      <c r="G806" s="2"/>
      <c r="H806" s="2"/>
      <c r="I806" s="25"/>
      <c r="J806" s="2"/>
      <c r="K806" s="2"/>
      <c r="L806" s="276"/>
      <c r="M806" s="276"/>
      <c r="N806" s="274"/>
      <c r="O806" s="6"/>
      <c r="P806" s="6"/>
      <c r="Q806" s="6"/>
      <c r="R806" s="178"/>
      <c r="S806" s="6"/>
      <c r="T806" s="6"/>
      <c r="U806" s="274"/>
      <c r="V806" s="274"/>
      <c r="W806" s="274"/>
      <c r="X806" s="294"/>
      <c r="Y806" s="140"/>
      <c r="Z806" s="140"/>
      <c r="AA806" s="62"/>
      <c r="AB806" s="62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</row>
    <row r="807" spans="1:69" customFormat="1" ht="18">
      <c r="A807" s="291"/>
      <c r="B807" s="272"/>
      <c r="C807" s="272"/>
      <c r="D807" s="274"/>
      <c r="E807" s="2"/>
      <c r="F807" s="2"/>
      <c r="G807" s="2"/>
      <c r="H807" s="2"/>
      <c r="I807" s="25"/>
      <c r="J807" s="2"/>
      <c r="K807" s="2"/>
      <c r="L807" s="276"/>
      <c r="M807" s="276"/>
      <c r="N807" s="274"/>
      <c r="O807" s="6"/>
      <c r="P807" s="6"/>
      <c r="Q807" s="6"/>
      <c r="R807" s="178"/>
      <c r="S807" s="6"/>
      <c r="T807" s="6"/>
      <c r="U807" s="274"/>
      <c r="V807" s="274"/>
      <c r="W807" s="274"/>
      <c r="X807" s="294"/>
      <c r="Y807" s="140"/>
      <c r="Z807" s="140"/>
      <c r="AA807" s="62"/>
      <c r="AB807" s="62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</row>
    <row r="808" spans="1:69" customFormat="1" ht="18">
      <c r="A808" s="291"/>
      <c r="B808" s="272"/>
      <c r="C808" s="272"/>
      <c r="D808" s="274"/>
      <c r="E808" s="5"/>
      <c r="F808" s="2"/>
      <c r="G808" s="5"/>
      <c r="H808" s="2"/>
      <c r="I808" s="25"/>
      <c r="J808" s="2"/>
      <c r="K808" s="2"/>
      <c r="L808" s="276"/>
      <c r="M808" s="276"/>
      <c r="N808" s="274"/>
      <c r="O808" s="6"/>
      <c r="P808" s="6"/>
      <c r="Q808" s="6"/>
      <c r="R808" s="178"/>
      <c r="S808" s="6"/>
      <c r="T808" s="6"/>
      <c r="U808" s="274"/>
      <c r="V808" s="274"/>
      <c r="W808" s="274"/>
      <c r="X808" s="294"/>
      <c r="Y808" s="140"/>
      <c r="Z808" s="140"/>
      <c r="AA808" s="62"/>
      <c r="AB808" s="62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</row>
    <row r="809" spans="1:69" customFormat="1" ht="18">
      <c r="A809" s="291"/>
      <c r="B809" s="272"/>
      <c r="C809" s="272"/>
      <c r="D809" s="274"/>
      <c r="E809" s="5"/>
      <c r="F809" s="2"/>
      <c r="G809" s="5"/>
      <c r="H809" s="2"/>
      <c r="I809" s="25"/>
      <c r="J809" s="2"/>
      <c r="K809" s="2"/>
      <c r="L809" s="276"/>
      <c r="M809" s="276"/>
      <c r="N809" s="274"/>
      <c r="O809" s="6"/>
      <c r="P809" s="6"/>
      <c r="Q809" s="6"/>
      <c r="R809" s="178"/>
      <c r="S809" s="6"/>
      <c r="T809" s="6"/>
      <c r="U809" s="274"/>
      <c r="V809" s="274"/>
      <c r="W809" s="274"/>
      <c r="X809" s="294"/>
      <c r="Y809" s="140"/>
      <c r="Z809" s="140"/>
      <c r="AA809" s="62"/>
      <c r="AB809" s="62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</row>
    <row r="810" spans="1:69" customFormat="1" ht="18">
      <c r="A810" s="291"/>
      <c r="B810" s="272"/>
      <c r="C810" s="272"/>
      <c r="D810" s="274"/>
      <c r="E810" s="5"/>
      <c r="F810" s="2"/>
      <c r="G810" s="5"/>
      <c r="H810" s="2"/>
      <c r="I810" s="25"/>
      <c r="J810" s="2"/>
      <c r="K810" s="2"/>
      <c r="L810" s="276"/>
      <c r="M810" s="276"/>
      <c r="N810" s="274"/>
      <c r="O810" s="6"/>
      <c r="P810" s="6"/>
      <c r="Q810" s="6"/>
      <c r="R810" s="185"/>
      <c r="S810" s="6"/>
      <c r="T810" s="6"/>
      <c r="U810" s="274"/>
      <c r="V810" s="274"/>
      <c r="W810" s="274"/>
      <c r="X810" s="294"/>
      <c r="Y810" s="140"/>
      <c r="Z810" s="140"/>
      <c r="AA810" s="62"/>
      <c r="AB810" s="62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</row>
    <row r="811" spans="1:69" customFormat="1" ht="18">
      <c r="A811" s="291"/>
      <c r="B811" s="272"/>
      <c r="C811" s="272"/>
      <c r="D811" s="274"/>
      <c r="E811" s="5"/>
      <c r="F811" s="2"/>
      <c r="G811" s="5"/>
      <c r="H811" s="2"/>
      <c r="I811" s="25"/>
      <c r="J811" s="2"/>
      <c r="K811" s="2"/>
      <c r="L811" s="276"/>
      <c r="M811" s="276"/>
      <c r="N811" s="274"/>
      <c r="O811" s="6"/>
      <c r="P811" s="6"/>
      <c r="Q811" s="6"/>
      <c r="R811" s="185"/>
      <c r="S811" s="6"/>
      <c r="T811" s="6"/>
      <c r="U811" s="274"/>
      <c r="V811" s="274"/>
      <c r="W811" s="274"/>
      <c r="X811" s="294"/>
      <c r="Y811" s="140"/>
      <c r="Z811" s="140"/>
      <c r="AA811" s="62"/>
      <c r="AB811" s="62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</row>
    <row r="812" spans="1:69" customFormat="1" ht="18">
      <c r="A812" s="291"/>
      <c r="B812" s="272"/>
      <c r="C812" s="272"/>
      <c r="D812" s="274"/>
      <c r="E812" s="5"/>
      <c r="F812" s="2"/>
      <c r="G812" s="5"/>
      <c r="H812" s="2"/>
      <c r="I812" s="25"/>
      <c r="J812" s="2"/>
      <c r="K812" s="2"/>
      <c r="L812" s="276"/>
      <c r="M812" s="276"/>
      <c r="N812" s="274"/>
      <c r="O812" s="6"/>
      <c r="P812" s="6"/>
      <c r="Q812" s="6"/>
      <c r="R812" s="185"/>
      <c r="S812" s="6"/>
      <c r="T812" s="6"/>
      <c r="U812" s="274"/>
      <c r="V812" s="274"/>
      <c r="W812" s="274"/>
      <c r="X812" s="294"/>
      <c r="Y812" s="140"/>
      <c r="Z812" s="140"/>
      <c r="AA812" s="62"/>
      <c r="AB812" s="62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</row>
    <row r="813" spans="1:69" customFormat="1" ht="18">
      <c r="A813" s="291"/>
      <c r="B813" s="272"/>
      <c r="C813" s="272"/>
      <c r="D813" s="274"/>
      <c r="E813" s="5"/>
      <c r="F813" s="2"/>
      <c r="G813" s="5"/>
      <c r="H813" s="2"/>
      <c r="I813" s="25"/>
      <c r="J813" s="2"/>
      <c r="K813" s="2"/>
      <c r="L813" s="276"/>
      <c r="M813" s="276"/>
      <c r="N813" s="274"/>
      <c r="O813" s="7"/>
      <c r="P813" s="7"/>
      <c r="Q813" s="7"/>
      <c r="R813" s="185"/>
      <c r="S813" s="6"/>
      <c r="T813" s="6"/>
      <c r="U813" s="274"/>
      <c r="V813" s="274"/>
      <c r="W813" s="274"/>
      <c r="X813" s="294"/>
      <c r="Y813" s="140"/>
      <c r="Z813" s="140"/>
      <c r="AA813" s="62"/>
      <c r="AB813" s="62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</row>
    <row r="814" spans="1:69" customFormat="1" ht="18">
      <c r="A814" s="291"/>
      <c r="B814" s="272"/>
      <c r="C814" s="272"/>
      <c r="D814" s="274"/>
      <c r="E814" s="5"/>
      <c r="F814" s="2"/>
      <c r="G814" s="5"/>
      <c r="H814" s="2"/>
      <c r="I814" s="25"/>
      <c r="J814" s="2"/>
      <c r="K814" s="2"/>
      <c r="L814" s="276"/>
      <c r="M814" s="276"/>
      <c r="N814" s="274"/>
      <c r="O814" s="7"/>
      <c r="P814" s="7"/>
      <c r="Q814" s="7"/>
      <c r="R814" s="185"/>
      <c r="S814" s="6"/>
      <c r="T814" s="6"/>
      <c r="U814" s="274"/>
      <c r="V814" s="274"/>
      <c r="W814" s="274"/>
      <c r="X814" s="294"/>
      <c r="Y814" s="140"/>
      <c r="Z814" s="140"/>
      <c r="AA814" s="62"/>
      <c r="AB814" s="62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</row>
    <row r="815" spans="1:69" customFormat="1" ht="18">
      <c r="A815" s="291"/>
      <c r="B815" s="272"/>
      <c r="C815" s="272"/>
      <c r="D815" s="274"/>
      <c r="E815" s="5"/>
      <c r="F815" s="2"/>
      <c r="G815" s="5"/>
      <c r="H815" s="2"/>
      <c r="I815" s="25"/>
      <c r="J815" s="2"/>
      <c r="K815" s="2"/>
      <c r="L815" s="276"/>
      <c r="M815" s="276"/>
      <c r="N815" s="274"/>
      <c r="O815" s="7"/>
      <c r="P815" s="7"/>
      <c r="Q815" s="7"/>
      <c r="R815" s="185"/>
      <c r="S815" s="6"/>
      <c r="T815" s="6"/>
      <c r="U815" s="274"/>
      <c r="V815" s="274"/>
      <c r="W815" s="274"/>
      <c r="X815" s="294"/>
      <c r="Y815" s="140"/>
      <c r="Z815" s="140"/>
      <c r="AA815" s="62"/>
      <c r="AB815" s="62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</row>
    <row r="816" spans="1:69" customFormat="1" ht="18">
      <c r="A816" s="291"/>
      <c r="B816" s="272"/>
      <c r="C816" s="272"/>
      <c r="D816" s="274"/>
      <c r="E816" s="5"/>
      <c r="F816" s="2"/>
      <c r="G816" s="5"/>
      <c r="H816" s="2"/>
      <c r="I816" s="25"/>
      <c r="J816" s="2"/>
      <c r="K816" s="2"/>
      <c r="L816" s="276"/>
      <c r="M816" s="276"/>
      <c r="N816" s="274"/>
      <c r="O816" s="7"/>
      <c r="P816" s="7"/>
      <c r="Q816" s="7"/>
      <c r="R816" s="185"/>
      <c r="S816" s="6"/>
      <c r="T816" s="6"/>
      <c r="U816" s="274"/>
      <c r="V816" s="274"/>
      <c r="W816" s="274"/>
      <c r="X816" s="294"/>
      <c r="Y816" s="140"/>
      <c r="Z816" s="140"/>
      <c r="AA816" s="62"/>
      <c r="AB816" s="62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</row>
    <row r="817" spans="1:69" customFormat="1" ht="18">
      <c r="A817" s="291"/>
      <c r="B817" s="272"/>
      <c r="C817" s="272"/>
      <c r="D817" s="274"/>
      <c r="E817" s="2"/>
      <c r="F817" s="5"/>
      <c r="G817" s="5"/>
      <c r="H817" s="5"/>
      <c r="I817" s="25"/>
      <c r="J817" s="5"/>
      <c r="K817" s="2"/>
      <c r="L817" s="276"/>
      <c r="M817" s="276"/>
      <c r="N817" s="274"/>
      <c r="O817" s="7"/>
      <c r="P817" s="7"/>
      <c r="Q817" s="7"/>
      <c r="R817" s="185"/>
      <c r="S817" s="6"/>
      <c r="T817" s="6"/>
      <c r="U817" s="274"/>
      <c r="V817" s="274"/>
      <c r="W817" s="274"/>
      <c r="X817" s="294"/>
      <c r="Y817" s="140"/>
      <c r="Z817" s="140"/>
      <c r="AA817" s="62"/>
      <c r="AB817" s="62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</row>
    <row r="818" spans="1:69" customFormat="1" ht="18">
      <c r="A818" s="291"/>
      <c r="B818" s="272"/>
      <c r="C818" s="272"/>
      <c r="D818" s="274"/>
      <c r="E818" s="2"/>
      <c r="F818" s="2"/>
      <c r="G818" s="2"/>
      <c r="H818" s="5"/>
      <c r="I818" s="25"/>
      <c r="J818" s="5"/>
      <c r="K818" s="5"/>
      <c r="L818" s="276"/>
      <c r="M818" s="276"/>
      <c r="N818" s="274"/>
      <c r="O818" s="6"/>
      <c r="P818" s="6"/>
      <c r="Q818" s="6"/>
      <c r="R818" s="178"/>
      <c r="S818" s="6"/>
      <c r="T818" s="6"/>
      <c r="U818" s="274"/>
      <c r="V818" s="274"/>
      <c r="W818" s="274"/>
      <c r="X818" s="294"/>
      <c r="Y818" s="140"/>
      <c r="Z818" s="140"/>
      <c r="AA818" s="62"/>
      <c r="AB818" s="62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</row>
    <row r="819" spans="1:69" customFormat="1" ht="18.600000000000001" thickBot="1">
      <c r="A819" s="291"/>
      <c r="B819" s="272"/>
      <c r="C819" s="273"/>
      <c r="D819" s="274"/>
      <c r="E819" s="1"/>
      <c r="F819" s="1"/>
      <c r="G819" s="1"/>
      <c r="H819" s="5"/>
      <c r="I819" s="25"/>
      <c r="J819" s="1"/>
      <c r="K819" s="5"/>
      <c r="L819" s="277"/>
      <c r="M819" s="277"/>
      <c r="N819" s="274"/>
      <c r="O819" s="6"/>
      <c r="P819" s="6"/>
      <c r="Q819" s="6"/>
      <c r="R819" s="178"/>
      <c r="S819" s="166"/>
      <c r="T819" s="6"/>
      <c r="U819" s="274"/>
      <c r="V819" s="274"/>
      <c r="W819" s="274"/>
      <c r="X819" s="294"/>
      <c r="Y819" s="141"/>
      <c r="Z819" s="141"/>
      <c r="AA819" s="62"/>
      <c r="AB819" s="62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</row>
    <row r="820" spans="1:69" customFormat="1" ht="18">
      <c r="A820" s="290">
        <v>28</v>
      </c>
      <c r="B820" s="271" t="s">
        <v>33</v>
      </c>
      <c r="C820" s="271"/>
      <c r="D820" s="271"/>
      <c r="E820" s="2"/>
      <c r="F820" s="2"/>
      <c r="G820" s="2"/>
      <c r="H820" s="3"/>
      <c r="I820" s="28"/>
      <c r="J820" s="3"/>
      <c r="K820" s="3"/>
      <c r="L820" s="278">
        <f>SUM(I820:I834)</f>
        <v>0</v>
      </c>
      <c r="M820" s="278">
        <f>L835+L820</f>
        <v>0</v>
      </c>
      <c r="N820" s="281">
        <f>N790+M820-V820</f>
        <v>341.49999999999977</v>
      </c>
      <c r="O820" s="160"/>
      <c r="P820" s="160"/>
      <c r="Q820" s="8"/>
      <c r="R820" s="189"/>
      <c r="S820" s="8"/>
      <c r="T820" s="85"/>
      <c r="U820" s="282">
        <f>SUM(R820:R834)</f>
        <v>0</v>
      </c>
      <c r="V820" s="282">
        <f>U835+U820</f>
        <v>0</v>
      </c>
      <c r="W820" s="284"/>
      <c r="X820" s="293">
        <f>(W820+W835)*18</f>
        <v>0</v>
      </c>
      <c r="Y820" s="135"/>
      <c r="Z820" s="140"/>
      <c r="AA820" s="62"/>
      <c r="AB820" s="62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</row>
    <row r="821" spans="1:69" customFormat="1" ht="18">
      <c r="A821" s="291"/>
      <c r="B821" s="272"/>
      <c r="C821" s="272"/>
      <c r="D821" s="274"/>
      <c r="E821" s="5"/>
      <c r="F821" s="2"/>
      <c r="G821" s="5"/>
      <c r="H821" s="2"/>
      <c r="I821" s="25"/>
      <c r="J821" s="2"/>
      <c r="K821" s="2"/>
      <c r="L821" s="279"/>
      <c r="M821" s="276"/>
      <c r="N821" s="274"/>
      <c r="O821" s="6"/>
      <c r="P821" s="6"/>
      <c r="Q821" s="6"/>
      <c r="R821" s="178"/>
      <c r="S821" s="6"/>
      <c r="T821" s="6"/>
      <c r="U821" s="274"/>
      <c r="V821" s="274"/>
      <c r="W821" s="274"/>
      <c r="X821" s="294"/>
      <c r="Y821" s="140"/>
      <c r="Z821" s="140"/>
      <c r="AA821" s="62"/>
      <c r="AB821" s="62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</row>
    <row r="822" spans="1:69" customFormat="1" ht="18">
      <c r="A822" s="291"/>
      <c r="B822" s="272"/>
      <c r="C822" s="272"/>
      <c r="D822" s="274"/>
      <c r="E822" s="5"/>
      <c r="F822" s="2"/>
      <c r="G822" s="5"/>
      <c r="H822" s="2"/>
      <c r="I822" s="25"/>
      <c r="J822" s="2"/>
      <c r="K822" s="2"/>
      <c r="L822" s="279"/>
      <c r="M822" s="276"/>
      <c r="N822" s="274"/>
      <c r="O822" s="6"/>
      <c r="P822" s="6"/>
      <c r="Q822" s="6"/>
      <c r="R822" s="178"/>
      <c r="S822" s="6"/>
      <c r="T822" s="6"/>
      <c r="U822" s="274"/>
      <c r="V822" s="274"/>
      <c r="W822" s="274"/>
      <c r="X822" s="294"/>
      <c r="Y822" s="140"/>
      <c r="Z822" s="140"/>
      <c r="AA822" s="62"/>
      <c r="AB822" s="62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</row>
    <row r="823" spans="1:69" customFormat="1" ht="18">
      <c r="A823" s="291"/>
      <c r="B823" s="272"/>
      <c r="C823" s="272"/>
      <c r="D823" s="274"/>
      <c r="E823" s="5"/>
      <c r="F823" s="2"/>
      <c r="G823" s="5"/>
      <c r="H823" s="2"/>
      <c r="I823" s="25"/>
      <c r="J823" s="2"/>
      <c r="K823" s="2"/>
      <c r="L823" s="279"/>
      <c r="M823" s="276"/>
      <c r="N823" s="274"/>
      <c r="O823" s="6"/>
      <c r="P823" s="6"/>
      <c r="Q823" s="6"/>
      <c r="R823" s="178"/>
      <c r="S823" s="6"/>
      <c r="T823" s="6"/>
      <c r="U823" s="274"/>
      <c r="V823" s="274"/>
      <c r="W823" s="274"/>
      <c r="X823" s="294"/>
      <c r="Y823" s="140"/>
      <c r="Z823" s="140"/>
      <c r="AA823" s="62"/>
      <c r="AB823" s="62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</row>
    <row r="824" spans="1:69" customFormat="1" ht="18">
      <c r="A824" s="291"/>
      <c r="B824" s="272"/>
      <c r="C824" s="272"/>
      <c r="D824" s="274"/>
      <c r="E824" s="5"/>
      <c r="F824" s="2"/>
      <c r="G824" s="5"/>
      <c r="H824" s="2"/>
      <c r="I824" s="25"/>
      <c r="J824" s="2"/>
      <c r="K824" s="2"/>
      <c r="L824" s="279"/>
      <c r="M824" s="276"/>
      <c r="N824" s="274"/>
      <c r="O824" s="6"/>
      <c r="P824" s="6"/>
      <c r="Q824" s="6"/>
      <c r="R824" s="178"/>
      <c r="S824" s="6"/>
      <c r="T824" s="6"/>
      <c r="U824" s="274"/>
      <c r="V824" s="274"/>
      <c r="W824" s="274"/>
      <c r="X824" s="294"/>
      <c r="Y824" s="140"/>
      <c r="Z824" s="140"/>
      <c r="AA824" s="62"/>
      <c r="AB824" s="62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</row>
    <row r="825" spans="1:69" customFormat="1" ht="18">
      <c r="A825" s="291"/>
      <c r="B825" s="272"/>
      <c r="C825" s="272"/>
      <c r="D825" s="274"/>
      <c r="E825" s="5"/>
      <c r="F825" s="2"/>
      <c r="G825" s="5"/>
      <c r="H825" s="2"/>
      <c r="I825" s="25"/>
      <c r="J825" s="2"/>
      <c r="K825" s="2"/>
      <c r="L825" s="279"/>
      <c r="M825" s="276"/>
      <c r="N825" s="274"/>
      <c r="O825" s="6"/>
      <c r="P825" s="6"/>
      <c r="Q825" s="6"/>
      <c r="R825" s="183"/>
      <c r="S825" s="6"/>
      <c r="T825" s="6"/>
      <c r="U825" s="274"/>
      <c r="V825" s="274"/>
      <c r="W825" s="274"/>
      <c r="X825" s="294"/>
      <c r="Y825" s="140"/>
      <c r="Z825" s="140"/>
      <c r="AA825" s="62"/>
      <c r="AB825" s="62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</row>
    <row r="826" spans="1:69" customFormat="1" ht="18">
      <c r="A826" s="291"/>
      <c r="B826" s="272"/>
      <c r="C826" s="272"/>
      <c r="D826" s="274"/>
      <c r="E826" s="5"/>
      <c r="F826" s="2"/>
      <c r="G826" s="5"/>
      <c r="H826" s="2"/>
      <c r="I826" s="25"/>
      <c r="J826" s="2"/>
      <c r="K826" s="2"/>
      <c r="L826" s="279"/>
      <c r="M826" s="276"/>
      <c r="N826" s="274"/>
      <c r="O826" s="6"/>
      <c r="P826" s="6"/>
      <c r="Q826" s="6"/>
      <c r="R826" s="183"/>
      <c r="S826" s="6"/>
      <c r="T826" s="6"/>
      <c r="U826" s="274"/>
      <c r="V826" s="274"/>
      <c r="W826" s="274"/>
      <c r="X826" s="294"/>
      <c r="Y826" s="140"/>
      <c r="Z826" s="140"/>
      <c r="AA826" s="62"/>
      <c r="AB826" s="62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</row>
    <row r="827" spans="1:69" customFormat="1" ht="18">
      <c r="A827" s="291"/>
      <c r="B827" s="272"/>
      <c r="C827" s="272"/>
      <c r="D827" s="274"/>
      <c r="E827" s="5"/>
      <c r="F827" s="2"/>
      <c r="G827" s="5"/>
      <c r="H827" s="2"/>
      <c r="I827" s="25"/>
      <c r="J827" s="2"/>
      <c r="K827" s="2"/>
      <c r="L827" s="279"/>
      <c r="M827" s="276"/>
      <c r="N827" s="274"/>
      <c r="O827" s="6"/>
      <c r="P827" s="6"/>
      <c r="Q827" s="6"/>
      <c r="R827" s="183"/>
      <c r="S827" s="6"/>
      <c r="T827" s="6"/>
      <c r="U827" s="274"/>
      <c r="V827" s="274"/>
      <c r="W827" s="274"/>
      <c r="X827" s="294"/>
      <c r="Y827" s="140"/>
      <c r="Z827" s="140"/>
      <c r="AA827" s="62"/>
      <c r="AB827" s="62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</row>
    <row r="828" spans="1:69" customFormat="1" ht="18">
      <c r="A828" s="291"/>
      <c r="B828" s="272"/>
      <c r="C828" s="272"/>
      <c r="D828" s="274"/>
      <c r="E828" s="5"/>
      <c r="F828" s="2"/>
      <c r="G828" s="5"/>
      <c r="H828" s="2"/>
      <c r="I828" s="25"/>
      <c r="J828" s="2"/>
      <c r="K828" s="2"/>
      <c r="L828" s="279"/>
      <c r="M828" s="276"/>
      <c r="N828" s="274"/>
      <c r="O828" s="6"/>
      <c r="P828" s="6"/>
      <c r="Q828" s="6"/>
      <c r="R828" s="183"/>
      <c r="S828" s="6"/>
      <c r="T828" s="6"/>
      <c r="U828" s="274"/>
      <c r="V828" s="274"/>
      <c r="W828" s="274"/>
      <c r="X828" s="294"/>
      <c r="Y828" s="140"/>
      <c r="Z828" s="140"/>
      <c r="AA828" s="62"/>
      <c r="AB828" s="62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</row>
    <row r="829" spans="1:69" customFormat="1" ht="18">
      <c r="A829" s="291"/>
      <c r="B829" s="272"/>
      <c r="C829" s="272"/>
      <c r="D829" s="274"/>
      <c r="E829" s="5"/>
      <c r="F829" s="2"/>
      <c r="G829" s="5"/>
      <c r="H829" s="2"/>
      <c r="I829" s="25"/>
      <c r="J829" s="2"/>
      <c r="K829" s="2"/>
      <c r="L829" s="279"/>
      <c r="M829" s="276"/>
      <c r="N829" s="274"/>
      <c r="O829" s="6"/>
      <c r="P829" s="6"/>
      <c r="Q829" s="6"/>
      <c r="R829" s="183"/>
      <c r="S829" s="6"/>
      <c r="T829" s="6"/>
      <c r="U829" s="274"/>
      <c r="V829" s="274"/>
      <c r="W829" s="274"/>
      <c r="X829" s="294"/>
      <c r="Y829" s="140"/>
      <c r="Z829" s="140"/>
      <c r="AA829" s="62"/>
      <c r="AB829" s="62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</row>
    <row r="830" spans="1:69" customFormat="1" ht="18">
      <c r="A830" s="291"/>
      <c r="B830" s="272"/>
      <c r="C830" s="272"/>
      <c r="D830" s="274"/>
      <c r="E830" s="2"/>
      <c r="F830" s="5"/>
      <c r="G830" s="5"/>
      <c r="H830" s="34"/>
      <c r="I830" s="96"/>
      <c r="J830" s="5"/>
      <c r="K830" s="34"/>
      <c r="L830" s="279"/>
      <c r="M830" s="276"/>
      <c r="N830" s="274"/>
      <c r="O830" s="95"/>
      <c r="P830" s="95"/>
      <c r="Q830" s="155"/>
      <c r="R830" s="183"/>
      <c r="S830" s="6"/>
      <c r="T830" s="95"/>
      <c r="U830" s="274"/>
      <c r="V830" s="274"/>
      <c r="W830" s="274"/>
      <c r="X830" s="294"/>
      <c r="Y830" s="140"/>
      <c r="Z830" s="140"/>
      <c r="AA830" s="62"/>
      <c r="AB830" s="62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</row>
    <row r="831" spans="1:69" customFormat="1" ht="18">
      <c r="A831" s="291"/>
      <c r="B831" s="272"/>
      <c r="C831" s="272"/>
      <c r="D831" s="274"/>
      <c r="E831" s="34"/>
      <c r="F831" s="5"/>
      <c r="G831" s="5"/>
      <c r="H831" s="34"/>
      <c r="I831" s="29"/>
      <c r="J831" s="5"/>
      <c r="K831" s="34"/>
      <c r="L831" s="279"/>
      <c r="M831" s="276"/>
      <c r="N831" s="274"/>
      <c r="O831" s="71"/>
      <c r="P831" s="71"/>
      <c r="Q831" s="155"/>
      <c r="R831" s="183"/>
      <c r="S831" s="71"/>
      <c r="T831" s="71"/>
      <c r="U831" s="274"/>
      <c r="V831" s="274"/>
      <c r="W831" s="274"/>
      <c r="X831" s="294"/>
      <c r="Y831" s="140"/>
      <c r="Z831" s="140"/>
      <c r="AA831" s="62"/>
      <c r="AB831" s="62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</row>
    <row r="832" spans="1:69" customFormat="1" ht="18">
      <c r="A832" s="291"/>
      <c r="B832" s="272"/>
      <c r="C832" s="272"/>
      <c r="D832" s="274"/>
      <c r="E832" s="34"/>
      <c r="F832" s="5"/>
      <c r="G832" s="5"/>
      <c r="H832" s="34"/>
      <c r="I832" s="29"/>
      <c r="J832" s="5"/>
      <c r="K832" s="34"/>
      <c r="L832" s="279"/>
      <c r="M832" s="276"/>
      <c r="N832" s="274"/>
      <c r="O832" s="71"/>
      <c r="P832" s="71"/>
      <c r="Q832" s="155"/>
      <c r="R832" s="183"/>
      <c r="S832" s="71"/>
      <c r="T832" s="71"/>
      <c r="U832" s="274"/>
      <c r="V832" s="274"/>
      <c r="W832" s="274"/>
      <c r="X832" s="294"/>
      <c r="Y832" s="140"/>
      <c r="Z832" s="140"/>
      <c r="AA832" s="62"/>
      <c r="AB832" s="62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</row>
    <row r="833" spans="1:69" customFormat="1" ht="18">
      <c r="A833" s="291"/>
      <c r="B833" s="272"/>
      <c r="C833" s="272"/>
      <c r="D833" s="274"/>
      <c r="E833" s="34"/>
      <c r="F833" s="5"/>
      <c r="G833" s="5"/>
      <c r="H833" s="34"/>
      <c r="I833" s="29"/>
      <c r="J833" s="5"/>
      <c r="K833" s="34"/>
      <c r="L833" s="279"/>
      <c r="M833" s="276"/>
      <c r="N833" s="274"/>
      <c r="O833" s="71"/>
      <c r="P833" s="71"/>
      <c r="Q833" s="155"/>
      <c r="R833" s="183"/>
      <c r="S833" s="71"/>
      <c r="T833" s="71"/>
      <c r="U833" s="274"/>
      <c r="V833" s="274"/>
      <c r="W833" s="274"/>
      <c r="X833" s="294"/>
      <c r="Y833" s="140"/>
      <c r="Z833" s="140"/>
      <c r="AA833" s="62"/>
      <c r="AB833" s="62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</row>
    <row r="834" spans="1:69" customFormat="1" ht="18.600000000000001" thickBot="1">
      <c r="A834" s="291"/>
      <c r="B834" s="273"/>
      <c r="C834" s="273"/>
      <c r="D834" s="274"/>
      <c r="E834" s="1"/>
      <c r="F834" s="1"/>
      <c r="G834" s="1"/>
      <c r="H834" s="1"/>
      <c r="I834" s="26"/>
      <c r="J834" s="1"/>
      <c r="K834" s="1"/>
      <c r="L834" s="280"/>
      <c r="M834" s="276"/>
      <c r="N834" s="274"/>
      <c r="O834" s="9"/>
      <c r="P834" s="9"/>
      <c r="Q834" s="9"/>
      <c r="R834" s="184"/>
      <c r="S834" s="9"/>
      <c r="T834" s="9"/>
      <c r="U834" s="275"/>
      <c r="V834" s="274"/>
      <c r="W834" s="275"/>
      <c r="X834" s="294"/>
      <c r="Y834" s="141"/>
      <c r="Z834" s="141"/>
      <c r="AA834" s="62"/>
      <c r="AB834" s="62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</row>
    <row r="835" spans="1:69" customFormat="1" ht="18">
      <c r="A835" s="291"/>
      <c r="B835" s="271" t="s">
        <v>34</v>
      </c>
      <c r="C835" s="271"/>
      <c r="D835" s="271"/>
      <c r="E835" s="2"/>
      <c r="F835" s="2"/>
      <c r="G835" s="2"/>
      <c r="H835" s="3"/>
      <c r="I835" s="28"/>
      <c r="J835" s="5"/>
      <c r="K835" s="3"/>
      <c r="L835" s="276">
        <f>SUM(I835:I849)</f>
        <v>0</v>
      </c>
      <c r="M835" s="276"/>
      <c r="N835" s="274"/>
      <c r="O835" s="7"/>
      <c r="P835" s="7"/>
      <c r="Q835" s="7"/>
      <c r="R835" s="185"/>
      <c r="S835" s="6"/>
      <c r="T835" s="6"/>
      <c r="U835" s="283">
        <f>SUM(R835:R849)</f>
        <v>0</v>
      </c>
      <c r="V835" s="274"/>
      <c r="W835" s="285"/>
      <c r="X835" s="294"/>
      <c r="Y835" s="142"/>
      <c r="Z835" s="140"/>
      <c r="AA835" s="62"/>
      <c r="AB835" s="62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</row>
    <row r="836" spans="1:69" customFormat="1" ht="18">
      <c r="A836" s="291"/>
      <c r="B836" s="272"/>
      <c r="C836" s="272"/>
      <c r="D836" s="272"/>
      <c r="E836" s="5"/>
      <c r="F836" s="5"/>
      <c r="G836" s="5"/>
      <c r="H836" s="2"/>
      <c r="I836" s="27"/>
      <c r="J836" s="2"/>
      <c r="K836" s="2"/>
      <c r="L836" s="276"/>
      <c r="M836" s="276"/>
      <c r="N836" s="274"/>
      <c r="O836" s="7"/>
      <c r="P836" s="7"/>
      <c r="Q836" s="7"/>
      <c r="R836" s="185"/>
      <c r="S836" s="6"/>
      <c r="T836" s="6"/>
      <c r="U836" s="283"/>
      <c r="V836" s="274"/>
      <c r="W836" s="285"/>
      <c r="X836" s="294"/>
      <c r="Y836" s="140"/>
      <c r="Z836" s="140"/>
      <c r="AA836" s="62"/>
      <c r="AB836" s="62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</row>
    <row r="837" spans="1:69" customFormat="1" ht="18">
      <c r="A837" s="291"/>
      <c r="B837" s="272"/>
      <c r="C837" s="272"/>
      <c r="D837" s="272"/>
      <c r="E837" s="5"/>
      <c r="F837" s="5"/>
      <c r="G837" s="5"/>
      <c r="H837" s="2"/>
      <c r="I837" s="25"/>
      <c r="J837" s="2"/>
      <c r="K837" s="2"/>
      <c r="L837" s="276"/>
      <c r="M837" s="276"/>
      <c r="N837" s="274"/>
      <c r="O837" s="7"/>
      <c r="P837" s="7"/>
      <c r="Q837" s="7"/>
      <c r="R837" s="185"/>
      <c r="S837" s="6"/>
      <c r="T837" s="6"/>
      <c r="U837" s="283"/>
      <c r="V837" s="274"/>
      <c r="W837" s="285"/>
      <c r="X837" s="294"/>
      <c r="Y837" s="142"/>
      <c r="Z837" s="140"/>
      <c r="AA837" s="62"/>
      <c r="AB837" s="62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</row>
    <row r="838" spans="1:69" customFormat="1" ht="18">
      <c r="A838" s="291"/>
      <c r="B838" s="272"/>
      <c r="C838" s="272"/>
      <c r="D838" s="272"/>
      <c r="E838" s="5"/>
      <c r="F838" s="5"/>
      <c r="G838" s="5"/>
      <c r="H838" s="2"/>
      <c r="I838" s="116"/>
      <c r="J838" s="5"/>
      <c r="K838" s="34"/>
      <c r="L838" s="276"/>
      <c r="M838" s="276"/>
      <c r="N838" s="274"/>
      <c r="O838" s="7"/>
      <c r="P838" s="7"/>
      <c r="Q838" s="7"/>
      <c r="R838" s="185"/>
      <c r="S838" s="6"/>
      <c r="T838" s="6"/>
      <c r="U838" s="283"/>
      <c r="V838" s="274"/>
      <c r="W838" s="285"/>
      <c r="X838" s="294"/>
      <c r="Y838" s="140"/>
      <c r="Z838" s="140"/>
      <c r="AA838" s="62"/>
      <c r="AB838" s="62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</row>
    <row r="839" spans="1:69" customFormat="1" ht="18">
      <c r="A839" s="291"/>
      <c r="B839" s="272"/>
      <c r="C839" s="272"/>
      <c r="D839" s="272"/>
      <c r="E839" s="5"/>
      <c r="F839" s="5"/>
      <c r="G839" s="5"/>
      <c r="H839" s="5"/>
      <c r="I839" s="116"/>
      <c r="J839" s="5"/>
      <c r="K839" s="34"/>
      <c r="L839" s="276"/>
      <c r="M839" s="276"/>
      <c r="N839" s="274"/>
      <c r="O839" s="7"/>
      <c r="P839" s="7"/>
      <c r="Q839" s="7"/>
      <c r="R839" s="185"/>
      <c r="S839" s="6"/>
      <c r="T839" s="6"/>
      <c r="U839" s="283"/>
      <c r="V839" s="274"/>
      <c r="W839" s="285"/>
      <c r="X839" s="294"/>
      <c r="Y839" s="140"/>
      <c r="Z839" s="140"/>
      <c r="AA839" s="62"/>
      <c r="AB839" s="62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</row>
    <row r="840" spans="1:69" customFormat="1" ht="18">
      <c r="A840" s="291"/>
      <c r="B840" s="272"/>
      <c r="C840" s="272"/>
      <c r="D840" s="272"/>
      <c r="E840" s="5"/>
      <c r="F840" s="5"/>
      <c r="G840" s="5"/>
      <c r="H840" s="5"/>
      <c r="I840" s="116"/>
      <c r="J840" s="5"/>
      <c r="K840" s="34"/>
      <c r="L840" s="276"/>
      <c r="M840" s="276"/>
      <c r="N840" s="274"/>
      <c r="O840" s="7"/>
      <c r="P840" s="7"/>
      <c r="Q840" s="7"/>
      <c r="R840" s="185"/>
      <c r="S840" s="6"/>
      <c r="T840" s="7"/>
      <c r="U840" s="283"/>
      <c r="V840" s="274"/>
      <c r="W840" s="285"/>
      <c r="X840" s="294"/>
      <c r="Y840" s="140"/>
      <c r="Z840" s="140"/>
      <c r="AA840" s="62"/>
      <c r="AB840" s="62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</row>
    <row r="841" spans="1:69" customFormat="1" ht="18">
      <c r="A841" s="291"/>
      <c r="B841" s="272"/>
      <c r="C841" s="272"/>
      <c r="D841" s="272"/>
      <c r="E841" s="5"/>
      <c r="F841" s="5"/>
      <c r="G841" s="5"/>
      <c r="H841" s="5"/>
      <c r="I841" s="116"/>
      <c r="J841" s="5"/>
      <c r="K841" s="34"/>
      <c r="L841" s="276"/>
      <c r="M841" s="276"/>
      <c r="N841" s="274"/>
      <c r="O841" s="7"/>
      <c r="P841" s="7"/>
      <c r="Q841" s="7"/>
      <c r="R841" s="185"/>
      <c r="S841" s="7"/>
      <c r="T841" s="7"/>
      <c r="U841" s="283"/>
      <c r="V841" s="274"/>
      <c r="W841" s="285"/>
      <c r="X841" s="294"/>
      <c r="Y841" s="140"/>
      <c r="Z841" s="140"/>
      <c r="AA841" s="62"/>
      <c r="AB841" s="62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</row>
    <row r="842" spans="1:69" customFormat="1" ht="18">
      <c r="A842" s="291"/>
      <c r="B842" s="272"/>
      <c r="C842" s="272"/>
      <c r="D842" s="272"/>
      <c r="E842" s="5"/>
      <c r="F842" s="5"/>
      <c r="G842" s="5"/>
      <c r="H842" s="5"/>
      <c r="I842" s="116"/>
      <c r="J842" s="5"/>
      <c r="K842" s="34"/>
      <c r="L842" s="276"/>
      <c r="M842" s="276"/>
      <c r="N842" s="274"/>
      <c r="O842" s="7"/>
      <c r="P842" s="7"/>
      <c r="Q842" s="7"/>
      <c r="R842" s="185"/>
      <c r="S842" s="7"/>
      <c r="T842" s="7"/>
      <c r="U842" s="283"/>
      <c r="V842" s="274"/>
      <c r="W842" s="285"/>
      <c r="X842" s="294"/>
      <c r="Y842" s="140"/>
      <c r="Z842" s="140"/>
      <c r="AA842" s="62"/>
      <c r="AB842" s="62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</row>
    <row r="843" spans="1:69" customFormat="1" ht="18">
      <c r="A843" s="291"/>
      <c r="B843" s="272"/>
      <c r="C843" s="272"/>
      <c r="D843" s="272"/>
      <c r="E843" s="2"/>
      <c r="F843" s="5"/>
      <c r="G843" s="5"/>
      <c r="H843" s="5"/>
      <c r="I843" s="116"/>
      <c r="J843" s="5"/>
      <c r="K843" s="34"/>
      <c r="L843" s="276"/>
      <c r="M843" s="276"/>
      <c r="N843" s="274"/>
      <c r="O843" s="7"/>
      <c r="P843" s="7"/>
      <c r="Q843" s="7"/>
      <c r="R843" s="185"/>
      <c r="S843" s="7"/>
      <c r="T843" s="7"/>
      <c r="U843" s="283"/>
      <c r="V843" s="274"/>
      <c r="W843" s="285"/>
      <c r="X843" s="294"/>
      <c r="Y843" s="140"/>
      <c r="Z843" s="140"/>
      <c r="AA843" s="62"/>
      <c r="AB843" s="62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</row>
    <row r="844" spans="1:69" customFormat="1" ht="18">
      <c r="A844" s="291"/>
      <c r="B844" s="272"/>
      <c r="C844" s="272"/>
      <c r="D844" s="272"/>
      <c r="E844" s="2"/>
      <c r="F844" s="5"/>
      <c r="G844" s="5"/>
      <c r="H844" s="5"/>
      <c r="I844" s="116"/>
      <c r="J844" s="5"/>
      <c r="K844" s="34"/>
      <c r="L844" s="276"/>
      <c r="M844" s="276"/>
      <c r="N844" s="274"/>
      <c r="O844" s="7"/>
      <c r="P844" s="7"/>
      <c r="Q844" s="7"/>
      <c r="R844" s="185"/>
      <c r="S844" s="7"/>
      <c r="T844" s="7"/>
      <c r="U844" s="283"/>
      <c r="V844" s="274"/>
      <c r="W844" s="285"/>
      <c r="X844" s="294"/>
      <c r="Y844" s="140"/>
      <c r="Z844" s="140"/>
      <c r="AA844" s="62"/>
      <c r="AB844" s="62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</row>
    <row r="845" spans="1:69" customFormat="1" ht="18">
      <c r="A845" s="291"/>
      <c r="B845" s="272"/>
      <c r="C845" s="272"/>
      <c r="D845" s="272"/>
      <c r="E845" s="2"/>
      <c r="F845" s="5"/>
      <c r="G845" s="5"/>
      <c r="H845" s="5"/>
      <c r="I845" s="116"/>
      <c r="J845" s="5"/>
      <c r="K845" s="34"/>
      <c r="L845" s="276"/>
      <c r="M845" s="276"/>
      <c r="N845" s="274"/>
      <c r="O845" s="7"/>
      <c r="P845" s="7"/>
      <c r="Q845" s="7"/>
      <c r="R845" s="185"/>
      <c r="S845" s="7"/>
      <c r="T845" s="7"/>
      <c r="U845" s="283"/>
      <c r="V845" s="274"/>
      <c r="W845" s="285"/>
      <c r="X845" s="294"/>
      <c r="Y845" s="140"/>
      <c r="Z845" s="140"/>
      <c r="AA845" s="62"/>
      <c r="AB845" s="62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</row>
    <row r="846" spans="1:69" customFormat="1" ht="18">
      <c r="A846" s="291"/>
      <c r="B846" s="272"/>
      <c r="C846" s="272"/>
      <c r="D846" s="272"/>
      <c r="E846" s="2"/>
      <c r="F846" s="5"/>
      <c r="G846" s="5"/>
      <c r="H846" s="5"/>
      <c r="I846" s="116"/>
      <c r="J846" s="5"/>
      <c r="K846" s="34"/>
      <c r="L846" s="276"/>
      <c r="M846" s="276"/>
      <c r="N846" s="274"/>
      <c r="O846" s="7"/>
      <c r="P846" s="7"/>
      <c r="Q846" s="7"/>
      <c r="R846" s="185"/>
      <c r="S846" s="7"/>
      <c r="T846" s="7"/>
      <c r="U846" s="283"/>
      <c r="V846" s="274"/>
      <c r="W846" s="285"/>
      <c r="X846" s="294"/>
      <c r="Y846" s="140"/>
      <c r="Z846" s="140"/>
      <c r="AA846" s="62"/>
      <c r="AB846" s="62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</row>
    <row r="847" spans="1:69" customFormat="1" ht="18">
      <c r="A847" s="291"/>
      <c r="B847" s="272"/>
      <c r="C847" s="272"/>
      <c r="D847" s="272"/>
      <c r="E847" s="5"/>
      <c r="F847" s="5"/>
      <c r="G847" s="5"/>
      <c r="H847" s="5"/>
      <c r="I847" s="25"/>
      <c r="J847" s="5"/>
      <c r="K847" s="5"/>
      <c r="L847" s="276"/>
      <c r="M847" s="276"/>
      <c r="N847" s="274"/>
      <c r="O847" s="7"/>
      <c r="P847" s="7"/>
      <c r="Q847" s="7"/>
      <c r="R847" s="185"/>
      <c r="S847" s="7"/>
      <c r="T847" s="7"/>
      <c r="U847" s="283"/>
      <c r="V847" s="274"/>
      <c r="W847" s="285"/>
      <c r="X847" s="294"/>
      <c r="Y847" s="140"/>
      <c r="Z847" s="140"/>
      <c r="AA847" s="62"/>
      <c r="AB847" s="62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</row>
    <row r="848" spans="1:69" customFormat="1" ht="18">
      <c r="A848" s="291"/>
      <c r="B848" s="272"/>
      <c r="C848" s="272"/>
      <c r="D848" s="272"/>
      <c r="E848" s="2"/>
      <c r="F848" s="2"/>
      <c r="G848" s="2"/>
      <c r="H848" s="2"/>
      <c r="I848" s="25"/>
      <c r="J848" s="5"/>
      <c r="K848" s="5"/>
      <c r="L848" s="276"/>
      <c r="M848" s="276"/>
      <c r="N848" s="274"/>
      <c r="O848" s="7"/>
      <c r="P848" s="7"/>
      <c r="Q848" s="7"/>
      <c r="R848" s="185"/>
      <c r="S848" s="7"/>
      <c r="T848" s="7"/>
      <c r="U848" s="283"/>
      <c r="V848" s="274"/>
      <c r="W848" s="285"/>
      <c r="X848" s="294"/>
      <c r="Y848" s="140"/>
      <c r="Z848" s="140"/>
      <c r="AA848" s="62"/>
      <c r="AB848" s="62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</row>
    <row r="849" spans="1:69" customFormat="1" ht="18.600000000000001" thickBot="1">
      <c r="A849" s="292"/>
      <c r="B849" s="272"/>
      <c r="C849" s="273"/>
      <c r="D849" s="275"/>
      <c r="E849" s="1"/>
      <c r="F849" s="2"/>
      <c r="G849" s="2"/>
      <c r="H849" s="2"/>
      <c r="I849" s="27"/>
      <c r="J849" s="2"/>
      <c r="K849" s="2"/>
      <c r="L849" s="277"/>
      <c r="M849" s="277"/>
      <c r="N849" s="275"/>
      <c r="O849" s="9"/>
      <c r="P849" s="9"/>
      <c r="Q849" s="9"/>
      <c r="R849" s="184"/>
      <c r="S849" s="9"/>
      <c r="T849" s="9"/>
      <c r="U849" s="275"/>
      <c r="V849" s="275"/>
      <c r="W849" s="275"/>
      <c r="X849" s="294"/>
      <c r="Y849" s="141"/>
      <c r="Z849" s="141"/>
      <c r="AA849" s="62"/>
      <c r="AB849" s="62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</row>
    <row r="850" spans="1:69" customFormat="1" ht="18">
      <c r="A850" s="290">
        <v>29</v>
      </c>
      <c r="B850" s="271" t="s">
        <v>33</v>
      </c>
      <c r="C850" s="271"/>
      <c r="D850" s="271"/>
      <c r="E850" s="2"/>
      <c r="F850" s="3"/>
      <c r="G850" s="3"/>
      <c r="H850" s="3"/>
      <c r="I850" s="28"/>
      <c r="J850" s="3"/>
      <c r="K850" s="3"/>
      <c r="L850" s="278">
        <f>SUM(I850:I864)</f>
        <v>0</v>
      </c>
      <c r="M850" s="278">
        <f>L865+L850</f>
        <v>0</v>
      </c>
      <c r="N850" s="281">
        <f>N820+M850-V850</f>
        <v>341.49999999999977</v>
      </c>
      <c r="O850" s="7"/>
      <c r="P850" s="7"/>
      <c r="Q850" s="7"/>
      <c r="R850" s="185"/>
      <c r="S850" s="6"/>
      <c r="T850" s="6"/>
      <c r="U850" s="282">
        <f>SUM(R850:R864)</f>
        <v>0</v>
      </c>
      <c r="V850" s="282">
        <f>U865+U850</f>
        <v>0</v>
      </c>
      <c r="W850" s="284"/>
      <c r="X850" s="268">
        <f>(W850+W865)*18</f>
        <v>0</v>
      </c>
      <c r="Y850" s="142"/>
      <c r="Z850" s="142"/>
      <c r="AA850" s="62"/>
      <c r="AB850" s="62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</row>
    <row r="851" spans="1:69" customFormat="1" ht="18">
      <c r="A851" s="291"/>
      <c r="B851" s="272"/>
      <c r="C851" s="272"/>
      <c r="D851" s="274"/>
      <c r="E851" s="2"/>
      <c r="F851" s="5"/>
      <c r="G851" s="5"/>
      <c r="H851" s="5"/>
      <c r="I851" s="25"/>
      <c r="J851" s="5"/>
      <c r="K851" s="5"/>
      <c r="L851" s="279"/>
      <c r="M851" s="276"/>
      <c r="N851" s="274"/>
      <c r="O851" s="7"/>
      <c r="P851" s="7"/>
      <c r="Q851" s="7"/>
      <c r="R851" s="185"/>
      <c r="S851" s="6"/>
      <c r="T851" s="6"/>
      <c r="U851" s="274"/>
      <c r="V851" s="274"/>
      <c r="W851" s="274"/>
      <c r="X851" s="269"/>
      <c r="Y851" s="140"/>
      <c r="Z851" s="140"/>
      <c r="AA851" s="62"/>
      <c r="AB851" s="62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</row>
    <row r="852" spans="1:69" customFormat="1" ht="18">
      <c r="A852" s="291"/>
      <c r="B852" s="272"/>
      <c r="C852" s="272"/>
      <c r="D852" s="274"/>
      <c r="E852" s="2"/>
      <c r="F852" s="5"/>
      <c r="G852" s="5"/>
      <c r="H852" s="5"/>
      <c r="I852" s="5"/>
      <c r="J852" s="5"/>
      <c r="K852" s="2"/>
      <c r="L852" s="279"/>
      <c r="M852" s="276"/>
      <c r="N852" s="274"/>
      <c r="O852" s="7"/>
      <c r="P852" s="7"/>
      <c r="Q852" s="7"/>
      <c r="R852" s="185"/>
      <c r="S852" s="6"/>
      <c r="T852" s="6"/>
      <c r="U852" s="274"/>
      <c r="V852" s="274"/>
      <c r="W852" s="274"/>
      <c r="X852" s="269"/>
      <c r="Y852" s="140"/>
      <c r="Z852" s="140"/>
      <c r="AA852" s="62"/>
      <c r="AB852" s="62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</row>
    <row r="853" spans="1:69" customFormat="1" ht="18">
      <c r="A853" s="291"/>
      <c r="B853" s="272"/>
      <c r="C853" s="272"/>
      <c r="D853" s="274"/>
      <c r="E853" s="2"/>
      <c r="F853" s="5"/>
      <c r="G853" s="5"/>
      <c r="H853" s="5"/>
      <c r="I853" s="25"/>
      <c r="J853" s="5"/>
      <c r="K853" s="2"/>
      <c r="L853" s="279"/>
      <c r="M853" s="276"/>
      <c r="N853" s="274"/>
      <c r="O853" s="7"/>
      <c r="P853" s="7"/>
      <c r="Q853" s="7"/>
      <c r="R853" s="185"/>
      <c r="S853" s="6"/>
      <c r="T853" s="6"/>
      <c r="U853" s="274"/>
      <c r="V853" s="274"/>
      <c r="W853" s="274"/>
      <c r="X853" s="269"/>
      <c r="Y853" s="144"/>
      <c r="Z853" s="140"/>
      <c r="AA853" s="62"/>
      <c r="AB853" s="62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</row>
    <row r="854" spans="1:69" customFormat="1" ht="18">
      <c r="A854" s="291"/>
      <c r="B854" s="272"/>
      <c r="C854" s="272"/>
      <c r="D854" s="274"/>
      <c r="E854" s="2"/>
      <c r="F854" s="5"/>
      <c r="G854" s="5"/>
      <c r="H854" s="5"/>
      <c r="I854" s="25"/>
      <c r="J854" s="5"/>
      <c r="K854" s="5"/>
      <c r="L854" s="279"/>
      <c r="M854" s="276"/>
      <c r="N854" s="274"/>
      <c r="O854" s="7"/>
      <c r="P854" s="7"/>
      <c r="Q854" s="7"/>
      <c r="R854" s="185"/>
      <c r="S854" s="6"/>
      <c r="T854" s="6"/>
      <c r="U854" s="274"/>
      <c r="V854" s="274"/>
      <c r="W854" s="274"/>
      <c r="X854" s="269"/>
      <c r="Y854" s="140"/>
      <c r="Z854" s="140"/>
      <c r="AA854" s="62"/>
      <c r="AB854" s="62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</row>
    <row r="855" spans="1:69" customFormat="1" ht="18">
      <c r="A855" s="291"/>
      <c r="B855" s="272"/>
      <c r="C855" s="272"/>
      <c r="D855" s="274"/>
      <c r="E855" s="2"/>
      <c r="F855" s="5"/>
      <c r="G855" s="5"/>
      <c r="H855" s="5"/>
      <c r="I855" s="25"/>
      <c r="J855" s="5"/>
      <c r="K855" s="5"/>
      <c r="L855" s="279"/>
      <c r="M855" s="276"/>
      <c r="N855" s="274"/>
      <c r="O855" s="6"/>
      <c r="P855" s="6"/>
      <c r="Q855" s="6"/>
      <c r="R855" s="185"/>
      <c r="S855" s="7"/>
      <c r="T855" s="7"/>
      <c r="U855" s="274"/>
      <c r="V855" s="274"/>
      <c r="W855" s="274"/>
      <c r="X855" s="269"/>
      <c r="Y855" s="140"/>
      <c r="Z855" s="140"/>
      <c r="AA855" s="62"/>
      <c r="AB855" s="62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</row>
    <row r="856" spans="1:69" customFormat="1" ht="18">
      <c r="A856" s="291"/>
      <c r="B856" s="272"/>
      <c r="C856" s="272"/>
      <c r="D856" s="274"/>
      <c r="E856" s="2"/>
      <c r="F856" s="5"/>
      <c r="G856" s="5"/>
      <c r="H856" s="5"/>
      <c r="I856" s="25"/>
      <c r="J856" s="5"/>
      <c r="K856" s="5"/>
      <c r="L856" s="279"/>
      <c r="M856" s="276"/>
      <c r="N856" s="274"/>
      <c r="O856" s="6"/>
      <c r="P856" s="6"/>
      <c r="Q856" s="6"/>
      <c r="R856" s="178"/>
      <c r="S856" s="6"/>
      <c r="T856" s="6"/>
      <c r="U856" s="274"/>
      <c r="V856" s="274"/>
      <c r="W856" s="274"/>
      <c r="X856" s="269"/>
      <c r="Y856" s="140"/>
      <c r="Z856" s="140"/>
      <c r="AA856" s="62"/>
      <c r="AB856" s="62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</row>
    <row r="857" spans="1:69" customFormat="1" ht="18">
      <c r="A857" s="291"/>
      <c r="B857" s="272"/>
      <c r="C857" s="272"/>
      <c r="D857" s="274"/>
      <c r="E857" s="2"/>
      <c r="F857" s="5"/>
      <c r="G857" s="5"/>
      <c r="H857" s="5"/>
      <c r="I857" s="25"/>
      <c r="J857" s="5"/>
      <c r="K857" s="5"/>
      <c r="L857" s="279"/>
      <c r="M857" s="276"/>
      <c r="N857" s="274"/>
      <c r="O857" s="6"/>
      <c r="P857" s="6"/>
      <c r="Q857" s="6"/>
      <c r="R857" s="178"/>
      <c r="S857" s="6"/>
      <c r="T857" s="6"/>
      <c r="U857" s="274"/>
      <c r="V857" s="274"/>
      <c r="W857" s="274"/>
      <c r="X857" s="269"/>
      <c r="Y857" s="140"/>
      <c r="Z857" s="140"/>
      <c r="AA857" s="62"/>
      <c r="AB857" s="62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</row>
    <row r="858" spans="1:69" customFormat="1" ht="18">
      <c r="A858" s="291"/>
      <c r="B858" s="272"/>
      <c r="C858" s="272"/>
      <c r="D858" s="274"/>
      <c r="E858" s="2"/>
      <c r="F858" s="5"/>
      <c r="G858" s="5"/>
      <c r="H858" s="5"/>
      <c r="I858" s="25"/>
      <c r="J858" s="5"/>
      <c r="K858" s="5"/>
      <c r="L858" s="279"/>
      <c r="M858" s="276"/>
      <c r="N858" s="274"/>
      <c r="O858" s="6"/>
      <c r="P858" s="6"/>
      <c r="Q858" s="6"/>
      <c r="R858" s="185"/>
      <c r="S858" s="7"/>
      <c r="T858" s="7"/>
      <c r="U858" s="274"/>
      <c r="V858" s="274"/>
      <c r="W858" s="274"/>
      <c r="X858" s="269"/>
      <c r="Y858" s="140"/>
      <c r="Z858" s="140"/>
      <c r="AA858" s="62"/>
      <c r="AB858" s="62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</row>
    <row r="859" spans="1:69" customFormat="1" ht="18">
      <c r="A859" s="291"/>
      <c r="B859" s="272"/>
      <c r="C859" s="272"/>
      <c r="D859" s="274"/>
      <c r="E859" s="5"/>
      <c r="F859" s="5"/>
      <c r="G859" s="5"/>
      <c r="H859" s="5"/>
      <c r="I859" s="25"/>
      <c r="J859" s="5"/>
      <c r="K859" s="5"/>
      <c r="L859" s="279"/>
      <c r="M859" s="276"/>
      <c r="N859" s="274"/>
      <c r="O859" s="7"/>
      <c r="P859" s="7"/>
      <c r="Q859" s="155"/>
      <c r="R859" s="183"/>
      <c r="S859" s="7"/>
      <c r="T859" s="7"/>
      <c r="U859" s="274"/>
      <c r="V859" s="274"/>
      <c r="W859" s="274"/>
      <c r="X859" s="269"/>
      <c r="Y859" s="140"/>
      <c r="Z859" s="140"/>
      <c r="AA859" s="62"/>
      <c r="AB859" s="62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</row>
    <row r="860" spans="1:69" customFormat="1" ht="18">
      <c r="A860" s="291"/>
      <c r="B860" s="272"/>
      <c r="C860" s="272"/>
      <c r="D860" s="274"/>
      <c r="E860" s="5"/>
      <c r="F860" s="5"/>
      <c r="G860" s="5"/>
      <c r="H860" s="5"/>
      <c r="I860" s="25"/>
      <c r="J860" s="5"/>
      <c r="K860" s="5"/>
      <c r="L860" s="279"/>
      <c r="M860" s="276"/>
      <c r="N860" s="274"/>
      <c r="O860" s="7"/>
      <c r="P860" s="7"/>
      <c r="Q860" s="155"/>
      <c r="R860" s="183"/>
      <c r="S860" s="57"/>
      <c r="T860" s="7"/>
      <c r="U860" s="274"/>
      <c r="V860" s="274"/>
      <c r="W860" s="274"/>
      <c r="X860" s="269"/>
      <c r="Y860" s="140"/>
      <c r="Z860" s="140"/>
      <c r="AA860" s="62"/>
      <c r="AB860" s="62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</row>
    <row r="861" spans="1:69" customFormat="1" ht="18">
      <c r="A861" s="291"/>
      <c r="B861" s="272"/>
      <c r="C861" s="272"/>
      <c r="D861" s="274"/>
      <c r="E861" s="5"/>
      <c r="F861" s="5"/>
      <c r="G861" s="5"/>
      <c r="H861" s="5"/>
      <c r="I861" s="25"/>
      <c r="J861" s="5"/>
      <c r="K861" s="5"/>
      <c r="L861" s="279"/>
      <c r="M861" s="276"/>
      <c r="N861" s="274"/>
      <c r="O861" s="7"/>
      <c r="P861" s="7"/>
      <c r="Q861" s="155"/>
      <c r="R861" s="183"/>
      <c r="S861" s="97"/>
      <c r="T861" s="7"/>
      <c r="U861" s="274"/>
      <c r="V861" s="274"/>
      <c r="W861" s="274"/>
      <c r="X861" s="269"/>
      <c r="Y861" s="140"/>
      <c r="Z861" s="140"/>
      <c r="AA861" s="62"/>
      <c r="AB861" s="62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</row>
    <row r="862" spans="1:69" customFormat="1" ht="18">
      <c r="A862" s="291"/>
      <c r="B862" s="272"/>
      <c r="C862" s="272"/>
      <c r="D862" s="274"/>
      <c r="E862" s="5"/>
      <c r="F862" s="5"/>
      <c r="G862" s="5"/>
      <c r="H862" s="34"/>
      <c r="I862" s="29"/>
      <c r="J862" s="5"/>
      <c r="K862" s="5"/>
      <c r="L862" s="279"/>
      <c r="M862" s="276"/>
      <c r="N862" s="274"/>
      <c r="O862" s="7"/>
      <c r="P862" s="7"/>
      <c r="Q862" s="155"/>
      <c r="R862" s="183"/>
      <c r="S862" s="58"/>
      <c r="T862" s="7"/>
      <c r="U862" s="274"/>
      <c r="V862" s="274"/>
      <c r="W862" s="274"/>
      <c r="X862" s="269"/>
      <c r="Y862" s="140"/>
      <c r="Z862" s="140"/>
      <c r="AA862" s="62"/>
      <c r="AB862" s="62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</row>
    <row r="863" spans="1:69" customFormat="1" ht="18">
      <c r="A863" s="291"/>
      <c r="B863" s="272"/>
      <c r="C863" s="272"/>
      <c r="D863" s="274"/>
      <c r="E863" s="34"/>
      <c r="F863" s="34"/>
      <c r="G863" s="34"/>
      <c r="H863" s="34"/>
      <c r="I863" s="29"/>
      <c r="J863" s="34"/>
      <c r="K863" s="34"/>
      <c r="L863" s="279"/>
      <c r="M863" s="276"/>
      <c r="N863" s="274"/>
      <c r="O863" s="86"/>
      <c r="P863" s="86"/>
      <c r="Q863" s="155"/>
      <c r="R863" s="183"/>
      <c r="S863" s="86"/>
      <c r="T863" s="86"/>
      <c r="U863" s="274"/>
      <c r="V863" s="274"/>
      <c r="W863" s="274"/>
      <c r="X863" s="269"/>
      <c r="Y863" s="140"/>
      <c r="Z863" s="140"/>
      <c r="AA863" s="62"/>
      <c r="AB863" s="62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</row>
    <row r="864" spans="1:69" customFormat="1" ht="18.600000000000001" thickBot="1">
      <c r="A864" s="291"/>
      <c r="B864" s="273"/>
      <c r="C864" s="273"/>
      <c r="D864" s="275"/>
      <c r="E864" s="1"/>
      <c r="F864" s="1"/>
      <c r="G864" s="1"/>
      <c r="H864" s="1"/>
      <c r="I864" s="26"/>
      <c r="J864" s="1"/>
      <c r="K864" s="1"/>
      <c r="L864" s="280"/>
      <c r="M864" s="276"/>
      <c r="N864" s="274"/>
      <c r="O864" s="9"/>
      <c r="P864" s="9"/>
      <c r="Q864" s="9"/>
      <c r="R864" s="184"/>
      <c r="S864" s="9"/>
      <c r="T864" s="9"/>
      <c r="U864" s="275"/>
      <c r="V864" s="274"/>
      <c r="W864" s="275"/>
      <c r="X864" s="269"/>
      <c r="Y864" s="141"/>
      <c r="Z864" s="141"/>
      <c r="AA864" s="62"/>
      <c r="AB864" s="62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</row>
    <row r="865" spans="1:69" customFormat="1" ht="18">
      <c r="A865" s="291"/>
      <c r="B865" s="271" t="s">
        <v>34</v>
      </c>
      <c r="C865" s="271"/>
      <c r="D865" s="271"/>
      <c r="E865" s="2"/>
      <c r="F865" s="2"/>
      <c r="G865" s="2"/>
      <c r="H865" s="2"/>
      <c r="I865" s="27"/>
      <c r="J865" s="2"/>
      <c r="K865" s="2"/>
      <c r="L865" s="276">
        <f>SUM(I865:I879)</f>
        <v>0</v>
      </c>
      <c r="M865" s="276"/>
      <c r="N865" s="274"/>
      <c r="O865" s="7"/>
      <c r="P865" s="7"/>
      <c r="Q865" s="7"/>
      <c r="R865" s="185"/>
      <c r="S865" s="6"/>
      <c r="T865" s="6"/>
      <c r="U865" s="283">
        <f>SUM(R865:R879)</f>
        <v>0</v>
      </c>
      <c r="V865" s="274"/>
      <c r="W865" s="285"/>
      <c r="X865" s="269"/>
      <c r="Y865" s="157"/>
      <c r="Z865" s="140"/>
      <c r="AA865" s="62"/>
      <c r="AB865" s="62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</row>
    <row r="866" spans="1:69" customFormat="1" ht="18">
      <c r="A866" s="291"/>
      <c r="B866" s="272"/>
      <c r="C866" s="272"/>
      <c r="D866" s="274"/>
      <c r="E866" s="2"/>
      <c r="F866" s="5"/>
      <c r="G866" s="5"/>
      <c r="H866" s="5"/>
      <c r="I866" s="5"/>
      <c r="J866" s="5"/>
      <c r="K866" s="2"/>
      <c r="L866" s="276"/>
      <c r="M866" s="276"/>
      <c r="N866" s="274"/>
      <c r="O866" s="7"/>
      <c r="P866" s="7"/>
      <c r="Q866" s="7"/>
      <c r="R866" s="185"/>
      <c r="S866" s="6"/>
      <c r="T866" s="6"/>
      <c r="U866" s="274"/>
      <c r="V866" s="274"/>
      <c r="W866" s="274"/>
      <c r="X866" s="269"/>
      <c r="Y866" s="140"/>
      <c r="Z866" s="140"/>
      <c r="AA866" s="62"/>
      <c r="AB866" s="62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</row>
    <row r="867" spans="1:69" customFormat="1" ht="18">
      <c r="A867" s="291"/>
      <c r="B867" s="272"/>
      <c r="C867" s="272"/>
      <c r="D867" s="274"/>
      <c r="E867" s="2"/>
      <c r="F867" s="5"/>
      <c r="G867" s="5"/>
      <c r="H867" s="5"/>
      <c r="I867" s="25"/>
      <c r="J867" s="34"/>
      <c r="K867" s="5"/>
      <c r="L867" s="276"/>
      <c r="M867" s="276"/>
      <c r="N867" s="274"/>
      <c r="O867" s="7"/>
      <c r="P867" s="7"/>
      <c r="Q867" s="7"/>
      <c r="R867" s="185"/>
      <c r="S867" s="6"/>
      <c r="T867" s="6"/>
      <c r="U867" s="274"/>
      <c r="V867" s="274"/>
      <c r="W867" s="274"/>
      <c r="X867" s="269"/>
      <c r="Y867" s="140"/>
      <c r="Z867" s="140"/>
      <c r="AA867" s="62"/>
      <c r="AB867" s="62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</row>
    <row r="868" spans="1:69" customFormat="1" ht="18">
      <c r="A868" s="291"/>
      <c r="B868" s="272"/>
      <c r="C868" s="272"/>
      <c r="D868" s="274"/>
      <c r="E868" s="2"/>
      <c r="F868" s="5"/>
      <c r="G868" s="5"/>
      <c r="H868" s="5"/>
      <c r="I868" s="25"/>
      <c r="J868" s="5"/>
      <c r="K868" s="2"/>
      <c r="L868" s="276"/>
      <c r="M868" s="276"/>
      <c r="N868" s="274"/>
      <c r="O868" s="7"/>
      <c r="P868" s="7"/>
      <c r="Q868" s="7"/>
      <c r="R868" s="185"/>
      <c r="S868" s="6"/>
      <c r="T868" s="6"/>
      <c r="U868" s="274"/>
      <c r="V868" s="274"/>
      <c r="W868" s="274"/>
      <c r="X868" s="269"/>
      <c r="Y868" s="140"/>
      <c r="Z868" s="140"/>
      <c r="AA868" s="62"/>
      <c r="AB868" s="62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</row>
    <row r="869" spans="1:69" customFormat="1" ht="18">
      <c r="A869" s="291"/>
      <c r="B869" s="272"/>
      <c r="C869" s="272"/>
      <c r="D869" s="274"/>
      <c r="E869" s="2"/>
      <c r="F869" s="5"/>
      <c r="G869" s="5"/>
      <c r="H869" s="5"/>
      <c r="I869" s="25"/>
      <c r="J869" s="5"/>
      <c r="K869" s="2"/>
      <c r="L869" s="276"/>
      <c r="M869" s="276"/>
      <c r="N869" s="274"/>
      <c r="O869" s="7"/>
      <c r="P869" s="7"/>
      <c r="Q869" s="7"/>
      <c r="R869" s="185"/>
      <c r="S869" s="6"/>
      <c r="T869" s="6"/>
      <c r="U869" s="274"/>
      <c r="V869" s="274"/>
      <c r="W869" s="274"/>
      <c r="X869" s="269"/>
      <c r="Y869" s="140"/>
      <c r="Z869" s="140"/>
      <c r="AA869" s="62"/>
      <c r="AB869" s="62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</row>
    <row r="870" spans="1:69" customFormat="1" ht="18">
      <c r="A870" s="291"/>
      <c r="B870" s="272"/>
      <c r="C870" s="272"/>
      <c r="D870" s="274"/>
      <c r="E870" s="2"/>
      <c r="F870" s="5"/>
      <c r="G870" s="5"/>
      <c r="H870" s="5"/>
      <c r="I870" s="5"/>
      <c r="J870" s="5"/>
      <c r="K870" s="2"/>
      <c r="L870" s="276"/>
      <c r="M870" s="276"/>
      <c r="N870" s="274"/>
      <c r="O870" s="7"/>
      <c r="P870" s="7"/>
      <c r="Q870" s="7"/>
      <c r="R870" s="185"/>
      <c r="S870" s="7"/>
      <c r="T870" s="7"/>
      <c r="U870" s="274"/>
      <c r="V870" s="274"/>
      <c r="W870" s="274"/>
      <c r="X870" s="269"/>
      <c r="Y870" s="140"/>
      <c r="Z870" s="140"/>
      <c r="AA870" s="62"/>
      <c r="AB870" s="62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</row>
    <row r="871" spans="1:69" customFormat="1" ht="18">
      <c r="A871" s="291"/>
      <c r="B871" s="272"/>
      <c r="C871" s="272"/>
      <c r="D871" s="274"/>
      <c r="E871" s="2"/>
      <c r="F871" s="5"/>
      <c r="G871" s="5"/>
      <c r="H871" s="5"/>
      <c r="I871" s="25"/>
      <c r="J871" s="5"/>
      <c r="K871" s="2"/>
      <c r="L871" s="276"/>
      <c r="M871" s="276"/>
      <c r="N871" s="274"/>
      <c r="O871" s="7"/>
      <c r="P871" s="7"/>
      <c r="Q871" s="7"/>
      <c r="R871" s="185"/>
      <c r="S871" s="7"/>
      <c r="T871" s="7"/>
      <c r="U871" s="274"/>
      <c r="V871" s="274"/>
      <c r="W871" s="274"/>
      <c r="X871" s="269"/>
      <c r="Y871" s="140"/>
      <c r="Z871" s="140"/>
      <c r="AA871" s="62"/>
      <c r="AB871" s="62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</row>
    <row r="872" spans="1:69" customFormat="1" ht="18">
      <c r="A872" s="291"/>
      <c r="B872" s="272"/>
      <c r="C872" s="272"/>
      <c r="D872" s="274"/>
      <c r="E872" s="2"/>
      <c r="F872" s="5"/>
      <c r="G872" s="5"/>
      <c r="H872" s="5"/>
      <c r="I872" s="5"/>
      <c r="J872" s="5"/>
      <c r="K872" s="2"/>
      <c r="L872" s="276"/>
      <c r="M872" s="276"/>
      <c r="N872" s="274"/>
      <c r="O872" s="6"/>
      <c r="P872" s="6"/>
      <c r="Q872" s="6"/>
      <c r="R872" s="178"/>
      <c r="S872" s="6"/>
      <c r="T872" s="6"/>
      <c r="U872" s="274"/>
      <c r="V872" s="274"/>
      <c r="W872" s="274"/>
      <c r="X872" s="269"/>
      <c r="Y872" s="140"/>
      <c r="Z872" s="140"/>
      <c r="AA872" s="62"/>
      <c r="AB872" s="62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</row>
    <row r="873" spans="1:69" customFormat="1" ht="18">
      <c r="A873" s="291"/>
      <c r="B873" s="272"/>
      <c r="C873" s="272"/>
      <c r="D873" s="274"/>
      <c r="E873" s="2"/>
      <c r="F873" s="5"/>
      <c r="G873" s="5"/>
      <c r="H873" s="5"/>
      <c r="I873" s="5"/>
      <c r="J873" s="5"/>
      <c r="K873" s="2"/>
      <c r="L873" s="276"/>
      <c r="M873" s="276"/>
      <c r="N873" s="274"/>
      <c r="O873" s="6"/>
      <c r="P873" s="6"/>
      <c r="Q873" s="6"/>
      <c r="R873" s="178"/>
      <c r="S873" s="6"/>
      <c r="T873" s="6"/>
      <c r="U873" s="274"/>
      <c r="V873" s="274"/>
      <c r="W873" s="274"/>
      <c r="X873" s="269"/>
      <c r="Y873" s="140"/>
      <c r="Z873" s="140"/>
      <c r="AA873" s="62"/>
      <c r="AB873" s="62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</row>
    <row r="874" spans="1:69" customFormat="1" ht="18">
      <c r="A874" s="291"/>
      <c r="B874" s="272"/>
      <c r="C874" s="272"/>
      <c r="D874" s="274"/>
      <c r="E874" s="2"/>
      <c r="F874" s="5"/>
      <c r="G874" s="5"/>
      <c r="H874" s="5"/>
      <c r="I874" s="25"/>
      <c r="J874" s="5"/>
      <c r="K874" s="2"/>
      <c r="L874" s="276"/>
      <c r="M874" s="276"/>
      <c r="N874" s="274"/>
      <c r="O874" s="6"/>
      <c r="P874" s="6"/>
      <c r="Q874" s="6"/>
      <c r="R874" s="178"/>
      <c r="S874" s="6"/>
      <c r="T874" s="6"/>
      <c r="U874" s="274"/>
      <c r="V874" s="274"/>
      <c r="W874" s="274"/>
      <c r="X874" s="269"/>
      <c r="Y874" s="140"/>
      <c r="Z874" s="140"/>
      <c r="AA874" s="62"/>
      <c r="AB874" s="62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</row>
    <row r="875" spans="1:69" customFormat="1" ht="18">
      <c r="A875" s="291"/>
      <c r="B875" s="272"/>
      <c r="C875" s="272"/>
      <c r="D875" s="274"/>
      <c r="E875" s="2"/>
      <c r="F875" s="5"/>
      <c r="G875" s="5"/>
      <c r="H875" s="5"/>
      <c r="I875" s="5"/>
      <c r="J875" s="5"/>
      <c r="K875" s="2"/>
      <c r="L875" s="276"/>
      <c r="M875" s="276"/>
      <c r="N875" s="274"/>
      <c r="O875" s="6"/>
      <c r="P875" s="6"/>
      <c r="Q875" s="6"/>
      <c r="R875" s="178"/>
      <c r="S875" s="6"/>
      <c r="T875" s="6"/>
      <c r="U875" s="274"/>
      <c r="V875" s="274"/>
      <c r="W875" s="274"/>
      <c r="X875" s="269"/>
      <c r="Y875" s="140"/>
      <c r="Z875" s="140"/>
      <c r="AA875" s="62"/>
      <c r="AB875" s="62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</row>
    <row r="876" spans="1:69" customFormat="1" ht="18">
      <c r="A876" s="291"/>
      <c r="B876" s="272"/>
      <c r="C876" s="272"/>
      <c r="D876" s="274"/>
      <c r="E876" s="2"/>
      <c r="F876" s="5"/>
      <c r="G876" s="5"/>
      <c r="H876" s="5"/>
      <c r="I876" s="25"/>
      <c r="J876" s="5"/>
      <c r="K876" s="2"/>
      <c r="L876" s="276"/>
      <c r="M876" s="276"/>
      <c r="N876" s="274"/>
      <c r="O876" s="6"/>
      <c r="P876" s="6"/>
      <c r="Q876" s="6"/>
      <c r="R876" s="178"/>
      <c r="S876" s="6"/>
      <c r="T876" s="6"/>
      <c r="U876" s="274"/>
      <c r="V876" s="274"/>
      <c r="W876" s="274"/>
      <c r="X876" s="269"/>
      <c r="Y876" s="140"/>
      <c r="Z876" s="140"/>
      <c r="AA876" s="62"/>
      <c r="AB876" s="62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</row>
    <row r="877" spans="1:69" customFormat="1" ht="18">
      <c r="A877" s="291"/>
      <c r="B877" s="272"/>
      <c r="C877" s="272"/>
      <c r="D877" s="274"/>
      <c r="E877" s="2"/>
      <c r="F877" s="5"/>
      <c r="G877" s="5"/>
      <c r="H877" s="5"/>
      <c r="I877" s="25"/>
      <c r="J877" s="5"/>
      <c r="K877" s="2"/>
      <c r="L877" s="276"/>
      <c r="M877" s="276"/>
      <c r="N877" s="274"/>
      <c r="O877" s="6"/>
      <c r="P877" s="6"/>
      <c r="Q877" s="6"/>
      <c r="R877" s="178"/>
      <c r="S877" s="6"/>
      <c r="T877" s="6"/>
      <c r="U877" s="274"/>
      <c r="V877" s="274"/>
      <c r="W877" s="274"/>
      <c r="X877" s="269"/>
      <c r="Y877" s="140"/>
      <c r="Z877" s="140"/>
      <c r="AA877" s="62"/>
      <c r="AB877" s="62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</row>
    <row r="878" spans="1:69" customFormat="1" ht="18">
      <c r="A878" s="291"/>
      <c r="B878" s="272"/>
      <c r="C878" s="272"/>
      <c r="D878" s="274"/>
      <c r="E878" s="5"/>
      <c r="F878" s="5"/>
      <c r="G878" s="5"/>
      <c r="H878" s="5"/>
      <c r="I878" s="25"/>
      <c r="J878" s="5"/>
      <c r="K878" s="5"/>
      <c r="L878" s="276"/>
      <c r="M878" s="276"/>
      <c r="N878" s="274"/>
      <c r="O878" s="6"/>
      <c r="P878" s="6"/>
      <c r="Q878" s="6"/>
      <c r="R878" s="178"/>
      <c r="S878" s="6"/>
      <c r="T878" s="6"/>
      <c r="U878" s="274"/>
      <c r="V878" s="274"/>
      <c r="W878" s="274"/>
      <c r="X878" s="269"/>
      <c r="Y878" s="140"/>
      <c r="Z878" s="140"/>
      <c r="AA878" s="62"/>
      <c r="AB878" s="62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</row>
    <row r="879" spans="1:69" customFormat="1" ht="18.600000000000001" thickBot="1">
      <c r="A879" s="292"/>
      <c r="B879" s="272"/>
      <c r="C879" s="273"/>
      <c r="D879" s="275"/>
      <c r="E879" s="1"/>
      <c r="F879" s="1"/>
      <c r="G879" s="1"/>
      <c r="H879" s="1"/>
      <c r="I879" s="26"/>
      <c r="J879" s="1"/>
      <c r="K879" s="1"/>
      <c r="L879" s="277"/>
      <c r="M879" s="277"/>
      <c r="N879" s="275"/>
      <c r="O879" s="9"/>
      <c r="P879" s="9"/>
      <c r="Q879" s="9"/>
      <c r="R879" s="184"/>
      <c r="S879" s="9"/>
      <c r="T879" s="9"/>
      <c r="U879" s="275"/>
      <c r="V879" s="275"/>
      <c r="W879" s="275"/>
      <c r="X879" s="270"/>
      <c r="Y879" s="141"/>
      <c r="Z879" s="141"/>
      <c r="AA879" s="62"/>
      <c r="AB879" s="62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</row>
    <row r="880" spans="1:69" customFormat="1" ht="18">
      <c r="A880" s="290">
        <v>30</v>
      </c>
      <c r="B880" s="271" t="s">
        <v>33</v>
      </c>
      <c r="C880" s="271"/>
      <c r="D880" s="271"/>
      <c r="E880" s="5"/>
      <c r="F880" s="5"/>
      <c r="G880" s="5"/>
      <c r="H880" s="2"/>
      <c r="I880" s="27"/>
      <c r="J880" s="2"/>
      <c r="K880" s="5"/>
      <c r="L880" s="278">
        <f>SUM(I880:I893)</f>
        <v>0</v>
      </c>
      <c r="M880" s="278">
        <f>L895+L880</f>
        <v>0</v>
      </c>
      <c r="N880" s="281">
        <f>N850+M880-V880</f>
        <v>341.49999999999977</v>
      </c>
      <c r="O880" s="7"/>
      <c r="P880" s="7"/>
      <c r="Q880" s="7"/>
      <c r="R880" s="185"/>
      <c r="S880" s="6"/>
      <c r="T880" s="6"/>
      <c r="U880" s="282">
        <f>SUM(R880:R894)</f>
        <v>0</v>
      </c>
      <c r="V880" s="282">
        <f>U895+U880</f>
        <v>0</v>
      </c>
      <c r="W880" s="284"/>
      <c r="X880" s="268">
        <f>(W880+W895)*18</f>
        <v>0</v>
      </c>
      <c r="Y880" s="145"/>
      <c r="Z880" s="142"/>
      <c r="AA880" s="62"/>
      <c r="AB880" s="62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</row>
    <row r="881" spans="1:69" customFormat="1" ht="18">
      <c r="A881" s="291"/>
      <c r="B881" s="272"/>
      <c r="C881" s="272"/>
      <c r="D881" s="274"/>
      <c r="E881" s="5"/>
      <c r="F881" s="5"/>
      <c r="G881" s="2"/>
      <c r="H881" s="2"/>
      <c r="I881" s="27"/>
      <c r="J881" s="2"/>
      <c r="K881" s="5"/>
      <c r="L881" s="279"/>
      <c r="M881" s="276"/>
      <c r="N881" s="274"/>
      <c r="O881" s="7"/>
      <c r="P881" s="7"/>
      <c r="Q881" s="7"/>
      <c r="R881" s="185"/>
      <c r="S881" s="6"/>
      <c r="T881" s="6"/>
      <c r="U881" s="274"/>
      <c r="V881" s="274"/>
      <c r="W881" s="274"/>
      <c r="X881" s="269"/>
      <c r="Y881" s="140"/>
      <c r="Z881" s="140"/>
      <c r="AA881" s="62"/>
      <c r="AB881" s="62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</row>
    <row r="882" spans="1:69" customFormat="1" ht="18">
      <c r="A882" s="291"/>
      <c r="B882" s="272"/>
      <c r="C882" s="272"/>
      <c r="D882" s="274"/>
      <c r="E882" s="5"/>
      <c r="F882" s="5"/>
      <c r="G882" s="5"/>
      <c r="H882" s="2"/>
      <c r="I882" s="25"/>
      <c r="J882" s="5"/>
      <c r="K882" s="5"/>
      <c r="L882" s="279"/>
      <c r="M882" s="276"/>
      <c r="N882" s="274"/>
      <c r="O882" s="7"/>
      <c r="P882" s="7"/>
      <c r="Q882" s="7"/>
      <c r="R882" s="185"/>
      <c r="S882" s="6"/>
      <c r="T882" s="6"/>
      <c r="U882" s="274"/>
      <c r="V882" s="274"/>
      <c r="W882" s="274"/>
      <c r="X882" s="269"/>
      <c r="Y882" s="140"/>
      <c r="Z882" s="140"/>
      <c r="AA882" s="62"/>
      <c r="AB882" s="62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</row>
    <row r="883" spans="1:69" customFormat="1" ht="18">
      <c r="A883" s="291"/>
      <c r="B883" s="272"/>
      <c r="C883" s="272"/>
      <c r="D883" s="274"/>
      <c r="E883" s="5"/>
      <c r="F883" s="5"/>
      <c r="G883" s="5"/>
      <c r="H883" s="2"/>
      <c r="I883" s="25"/>
      <c r="J883" s="5"/>
      <c r="K883" s="5"/>
      <c r="L883" s="279"/>
      <c r="M883" s="276"/>
      <c r="N883" s="274"/>
      <c r="O883" s="7"/>
      <c r="P883" s="7"/>
      <c r="Q883" s="7"/>
      <c r="R883" s="185"/>
      <c r="S883" s="6"/>
      <c r="T883" s="6"/>
      <c r="U883" s="274"/>
      <c r="V883" s="274"/>
      <c r="W883" s="274"/>
      <c r="X883" s="269"/>
      <c r="Y883" s="140"/>
      <c r="Z883" s="140"/>
      <c r="AA883" s="62"/>
      <c r="AB883" s="62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</row>
    <row r="884" spans="1:69" customFormat="1" ht="18">
      <c r="A884" s="291"/>
      <c r="B884" s="272"/>
      <c r="C884" s="272"/>
      <c r="D884" s="274"/>
      <c r="E884" s="5"/>
      <c r="F884" s="5"/>
      <c r="G884" s="5"/>
      <c r="H884" s="2"/>
      <c r="I884" s="25"/>
      <c r="J884" s="5"/>
      <c r="K884" s="5"/>
      <c r="L884" s="279"/>
      <c r="M884" s="276"/>
      <c r="N884" s="274"/>
      <c r="O884" s="7"/>
      <c r="P884" s="7"/>
      <c r="Q884" s="7"/>
      <c r="R884" s="185"/>
      <c r="S884" s="6"/>
      <c r="T884" s="6"/>
      <c r="U884" s="274"/>
      <c r="V884" s="274"/>
      <c r="W884" s="274"/>
      <c r="X884" s="269"/>
      <c r="Y884" s="140"/>
      <c r="Z884" s="140"/>
      <c r="AA884" s="62"/>
      <c r="AB884" s="62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</row>
    <row r="885" spans="1:69" customFormat="1" ht="18">
      <c r="A885" s="291"/>
      <c r="B885" s="272"/>
      <c r="C885" s="272"/>
      <c r="D885" s="274"/>
      <c r="E885" s="5"/>
      <c r="F885" s="5"/>
      <c r="G885" s="5"/>
      <c r="H885" s="2"/>
      <c r="I885" s="116"/>
      <c r="J885" s="5"/>
      <c r="K885" s="5"/>
      <c r="L885" s="279"/>
      <c r="M885" s="276"/>
      <c r="N885" s="274"/>
      <c r="O885" s="6"/>
      <c r="P885" s="6"/>
      <c r="Q885" s="6"/>
      <c r="R885" s="178"/>
      <c r="S885" s="6"/>
      <c r="T885" s="6"/>
      <c r="U885" s="274"/>
      <c r="V885" s="274"/>
      <c r="W885" s="274"/>
      <c r="X885" s="269"/>
      <c r="Y885" s="140"/>
      <c r="Z885" s="140"/>
      <c r="AA885" s="62"/>
      <c r="AB885" s="62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</row>
    <row r="886" spans="1:69" customFormat="1" ht="18">
      <c r="A886" s="291"/>
      <c r="B886" s="272"/>
      <c r="C886" s="272"/>
      <c r="D886" s="274"/>
      <c r="E886" s="5"/>
      <c r="F886" s="5"/>
      <c r="G886" s="5"/>
      <c r="H886" s="2"/>
      <c r="I886" s="25"/>
      <c r="J886" s="5"/>
      <c r="K886" s="5"/>
      <c r="L886" s="279"/>
      <c r="M886" s="276"/>
      <c r="N886" s="274"/>
      <c r="O886" s="6"/>
      <c r="P886" s="6"/>
      <c r="Q886" s="6"/>
      <c r="R886" s="178"/>
      <c r="S886" s="6"/>
      <c r="T886" s="6"/>
      <c r="U886" s="274"/>
      <c r="V886" s="274"/>
      <c r="W886" s="274"/>
      <c r="X886" s="269"/>
      <c r="Y886" s="140"/>
      <c r="Z886" s="140"/>
      <c r="AA886" s="62"/>
      <c r="AB886" s="62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</row>
    <row r="887" spans="1:69" customFormat="1" ht="18">
      <c r="A887" s="291"/>
      <c r="B887" s="272"/>
      <c r="C887" s="272"/>
      <c r="D887" s="274"/>
      <c r="E887" s="5"/>
      <c r="F887" s="5"/>
      <c r="G887" s="5"/>
      <c r="H887" s="2"/>
      <c r="I887" s="25"/>
      <c r="J887" s="5"/>
      <c r="K887" s="5"/>
      <c r="L887" s="279"/>
      <c r="M887" s="276"/>
      <c r="N887" s="274"/>
      <c r="O887" s="6"/>
      <c r="P887" s="6"/>
      <c r="Q887" s="6"/>
      <c r="R887" s="178"/>
      <c r="S887" s="6"/>
      <c r="T887" s="6"/>
      <c r="U887" s="274"/>
      <c r="V887" s="274"/>
      <c r="W887" s="274"/>
      <c r="X887" s="269"/>
      <c r="Y887" s="140"/>
      <c r="Z887" s="140"/>
      <c r="AA887" s="62"/>
      <c r="AB887" s="62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</row>
    <row r="888" spans="1:69" customFormat="1" ht="18">
      <c r="A888" s="291"/>
      <c r="B888" s="272"/>
      <c r="C888" s="272"/>
      <c r="D888" s="274"/>
      <c r="E888" s="5"/>
      <c r="F888" s="5"/>
      <c r="G888" s="5"/>
      <c r="H888" s="5"/>
      <c r="I888" s="25"/>
      <c r="J888" s="5"/>
      <c r="K888" s="5"/>
      <c r="L888" s="279"/>
      <c r="M888" s="276"/>
      <c r="N888" s="274"/>
      <c r="O888" s="6"/>
      <c r="P888" s="6"/>
      <c r="Q888" s="6"/>
      <c r="R888" s="178"/>
      <c r="S888" s="6"/>
      <c r="T888" s="6"/>
      <c r="U888" s="274"/>
      <c r="V888" s="274"/>
      <c r="W888" s="274"/>
      <c r="X888" s="269"/>
      <c r="Y888" s="140"/>
      <c r="Z888" s="140"/>
      <c r="AA888" s="62"/>
      <c r="AB888" s="62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</row>
    <row r="889" spans="1:69" customFormat="1" ht="18">
      <c r="A889" s="291"/>
      <c r="B889" s="272"/>
      <c r="C889" s="272"/>
      <c r="D889" s="274"/>
      <c r="E889" s="5"/>
      <c r="F889" s="5"/>
      <c r="G889" s="2"/>
      <c r="H889" s="5"/>
      <c r="I889" s="25"/>
      <c r="J889" s="2"/>
      <c r="K889" s="5"/>
      <c r="L889" s="279"/>
      <c r="M889" s="276"/>
      <c r="N889" s="274"/>
      <c r="O889" s="6"/>
      <c r="P889" s="6"/>
      <c r="Q889" s="6"/>
      <c r="R889" s="178"/>
      <c r="S889" s="6"/>
      <c r="T889" s="6"/>
      <c r="U889" s="274"/>
      <c r="V889" s="274"/>
      <c r="W889" s="274"/>
      <c r="X889" s="269"/>
      <c r="Y889" s="140"/>
      <c r="Z889" s="140"/>
      <c r="AA889" s="62"/>
      <c r="AB889" s="62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</row>
    <row r="890" spans="1:69" customFormat="1" ht="18">
      <c r="A890" s="291"/>
      <c r="B890" s="272"/>
      <c r="C890" s="272"/>
      <c r="D890" s="274"/>
      <c r="E890" s="5"/>
      <c r="F890" s="34"/>
      <c r="G890" s="34"/>
      <c r="H890" s="34"/>
      <c r="I890" s="99"/>
      <c r="J890" s="34"/>
      <c r="K890" s="34"/>
      <c r="L890" s="279"/>
      <c r="M890" s="276"/>
      <c r="N890" s="274"/>
      <c r="O890" s="6"/>
      <c r="P890" s="6"/>
      <c r="Q890" s="6"/>
      <c r="R890" s="178"/>
      <c r="S890" s="6"/>
      <c r="T890" s="6"/>
      <c r="U890" s="274"/>
      <c r="V890" s="274"/>
      <c r="W890" s="274"/>
      <c r="X890" s="269"/>
      <c r="Y890" s="140"/>
      <c r="Z890" s="140"/>
      <c r="AA890" s="62"/>
      <c r="AB890" s="62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</row>
    <row r="891" spans="1:69" customFormat="1" ht="18">
      <c r="A891" s="291"/>
      <c r="B891" s="272"/>
      <c r="C891" s="272"/>
      <c r="D891" s="274"/>
      <c r="E891" s="34"/>
      <c r="F891" s="34"/>
      <c r="G891" s="34"/>
      <c r="H891" s="34"/>
      <c r="I891" s="99"/>
      <c r="J891" s="34"/>
      <c r="K891" s="34"/>
      <c r="L891" s="279"/>
      <c r="M891" s="276"/>
      <c r="N891" s="274"/>
      <c r="O891" s="6"/>
      <c r="P891" s="6"/>
      <c r="Q891" s="6"/>
      <c r="R891" s="178"/>
      <c r="S891" s="6"/>
      <c r="T891" s="6"/>
      <c r="U891" s="274"/>
      <c r="V891" s="274"/>
      <c r="W891" s="274"/>
      <c r="X891" s="269"/>
      <c r="Y891" s="140"/>
      <c r="Z891" s="140"/>
      <c r="AA891" s="62"/>
      <c r="AB891" s="62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</row>
    <row r="892" spans="1:69" customFormat="1" ht="18">
      <c r="A892" s="291"/>
      <c r="B892" s="272"/>
      <c r="C892" s="272"/>
      <c r="D892" s="274"/>
      <c r="E892" s="34"/>
      <c r="F892" s="34"/>
      <c r="G892" s="34"/>
      <c r="H892" s="34"/>
      <c r="I892" s="116"/>
      <c r="J892" s="34"/>
      <c r="K892" s="34"/>
      <c r="L892" s="279"/>
      <c r="M892" s="276"/>
      <c r="N892" s="274"/>
      <c r="O892" s="98"/>
      <c r="P892" s="98"/>
      <c r="Q892" s="155"/>
      <c r="R892" s="183"/>
      <c r="S892" s="98"/>
      <c r="T892" s="98"/>
      <c r="U892" s="274"/>
      <c r="V892" s="274"/>
      <c r="W892" s="274"/>
      <c r="X892" s="269"/>
      <c r="Y892" s="140"/>
      <c r="Z892" s="140"/>
      <c r="AA892" s="62"/>
      <c r="AB892" s="62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</row>
    <row r="893" spans="1:69" customFormat="1" ht="18">
      <c r="A893" s="291"/>
      <c r="B893" s="272"/>
      <c r="C893" s="272"/>
      <c r="D893" s="274"/>
      <c r="E893" s="34"/>
      <c r="F893" s="34"/>
      <c r="G893" s="34"/>
      <c r="H893" s="34"/>
      <c r="I893" s="116"/>
      <c r="J893" s="34"/>
      <c r="K893" s="34"/>
      <c r="L893" s="279"/>
      <c r="M893" s="276"/>
      <c r="N893" s="274"/>
      <c r="O893" s="98"/>
      <c r="P893" s="98"/>
      <c r="Q893" s="155"/>
      <c r="R893" s="183"/>
      <c r="S893" s="98"/>
      <c r="T893" s="98"/>
      <c r="U893" s="274"/>
      <c r="V893" s="274"/>
      <c r="W893" s="274"/>
      <c r="X893" s="269"/>
      <c r="Y893" s="140"/>
      <c r="Z893" s="140"/>
      <c r="AA893" s="62"/>
      <c r="AB893" s="62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</row>
    <row r="894" spans="1:69" customFormat="1" ht="18.600000000000001" thickBot="1">
      <c r="A894" s="291"/>
      <c r="B894" s="273"/>
      <c r="C894" s="273"/>
      <c r="D894" s="275"/>
      <c r="E894" s="1"/>
      <c r="F894" s="1"/>
      <c r="G894" s="1"/>
      <c r="H894" s="1"/>
      <c r="I894" s="26"/>
      <c r="J894" s="1"/>
      <c r="K894" s="1"/>
      <c r="L894" s="280"/>
      <c r="M894" s="276"/>
      <c r="N894" s="274"/>
      <c r="O894" s="9"/>
      <c r="P894" s="9"/>
      <c r="Q894" s="9"/>
      <c r="R894" s="184"/>
      <c r="S894" s="9"/>
      <c r="T894" s="9"/>
      <c r="U894" s="275"/>
      <c r="V894" s="274"/>
      <c r="W894" s="275"/>
      <c r="X894" s="269"/>
      <c r="Y894" s="141"/>
      <c r="Z894" s="141"/>
      <c r="AA894" s="62"/>
      <c r="AB894" s="62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</row>
    <row r="895" spans="1:69" customFormat="1" ht="18">
      <c r="A895" s="291"/>
      <c r="B895" s="271" t="s">
        <v>34</v>
      </c>
      <c r="C895" s="271"/>
      <c r="D895" s="271"/>
      <c r="E895" s="2"/>
      <c r="F895" s="2"/>
      <c r="G895" s="2"/>
      <c r="H895" s="2"/>
      <c r="I895" s="27"/>
      <c r="J895" s="2"/>
      <c r="K895" s="2"/>
      <c r="L895" s="276">
        <f>SUM(I895:I909)</f>
        <v>0</v>
      </c>
      <c r="M895" s="276"/>
      <c r="N895" s="274"/>
      <c r="O895" s="7"/>
      <c r="P895" s="7"/>
      <c r="Q895" s="7"/>
      <c r="R895" s="185"/>
      <c r="S895" s="6"/>
      <c r="T895" s="6"/>
      <c r="U895" s="283">
        <f>SUM(R895:R909)</f>
        <v>0</v>
      </c>
      <c r="V895" s="274"/>
      <c r="W895" s="285"/>
      <c r="X895" s="269"/>
      <c r="Y895" s="142"/>
      <c r="Z895" s="142"/>
      <c r="AA895" s="62"/>
      <c r="AB895" s="62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</row>
    <row r="896" spans="1:69" customFormat="1" ht="18">
      <c r="A896" s="291"/>
      <c r="B896" s="272"/>
      <c r="C896" s="272"/>
      <c r="D896" s="274"/>
      <c r="E896" s="2"/>
      <c r="F896" s="2"/>
      <c r="G896" s="2"/>
      <c r="H896" s="2"/>
      <c r="I896" s="27"/>
      <c r="J896" s="2"/>
      <c r="K896" s="2"/>
      <c r="L896" s="276"/>
      <c r="M896" s="276"/>
      <c r="N896" s="274"/>
      <c r="O896" s="7"/>
      <c r="P896" s="7"/>
      <c r="Q896" s="7"/>
      <c r="R896" s="185"/>
      <c r="S896" s="6"/>
      <c r="T896" s="6"/>
      <c r="U896" s="274"/>
      <c r="V896" s="274"/>
      <c r="W896" s="274"/>
      <c r="X896" s="269"/>
      <c r="Y896" s="144"/>
      <c r="Z896" s="140"/>
      <c r="AA896" s="62"/>
      <c r="AB896" s="62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</row>
    <row r="897" spans="1:69" customFormat="1" ht="18">
      <c r="A897" s="291"/>
      <c r="B897" s="272"/>
      <c r="C897" s="272"/>
      <c r="D897" s="274"/>
      <c r="E897" s="2"/>
      <c r="F897" s="5"/>
      <c r="G897" s="5"/>
      <c r="H897" s="2"/>
      <c r="I897" s="25"/>
      <c r="J897" s="5"/>
      <c r="K897" s="2"/>
      <c r="L897" s="276"/>
      <c r="M897" s="276"/>
      <c r="N897" s="274"/>
      <c r="O897" s="7"/>
      <c r="P897" s="7"/>
      <c r="Q897" s="7"/>
      <c r="R897" s="185"/>
      <c r="S897" s="6"/>
      <c r="T897" s="6"/>
      <c r="U897" s="274"/>
      <c r="V897" s="274"/>
      <c r="W897" s="274"/>
      <c r="X897" s="269"/>
      <c r="Y897" s="140"/>
      <c r="Z897" s="140"/>
      <c r="AA897" s="62"/>
      <c r="AB897" s="62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</row>
    <row r="898" spans="1:69" customFormat="1" ht="18">
      <c r="A898" s="291"/>
      <c r="B898" s="272"/>
      <c r="C898" s="272"/>
      <c r="D898" s="274"/>
      <c r="E898" s="5"/>
      <c r="F898" s="5"/>
      <c r="G898" s="5"/>
      <c r="H898" s="34"/>
      <c r="I898" s="116"/>
      <c r="J898" s="5"/>
      <c r="K898" s="5"/>
      <c r="L898" s="276"/>
      <c r="M898" s="276"/>
      <c r="N898" s="274"/>
      <c r="O898" s="7"/>
      <c r="P898" s="7"/>
      <c r="Q898" s="7"/>
      <c r="R898" s="185"/>
      <c r="S898" s="6"/>
      <c r="T898" s="6"/>
      <c r="U898" s="274"/>
      <c r="V898" s="274"/>
      <c r="W898" s="274"/>
      <c r="X898" s="269"/>
      <c r="Y898" s="140"/>
      <c r="Z898" s="140"/>
      <c r="AA898" s="62"/>
      <c r="AB898" s="62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</row>
    <row r="899" spans="1:69" customFormat="1" ht="18">
      <c r="A899" s="291"/>
      <c r="B899" s="272"/>
      <c r="C899" s="272"/>
      <c r="D899" s="274"/>
      <c r="E899" s="2"/>
      <c r="F899" s="5"/>
      <c r="G899" s="5"/>
      <c r="H899" s="5"/>
      <c r="I899" s="25"/>
      <c r="J899" s="5"/>
      <c r="K899" s="5"/>
      <c r="L899" s="276"/>
      <c r="M899" s="276"/>
      <c r="N899" s="274"/>
      <c r="O899" s="7"/>
      <c r="P899" s="7"/>
      <c r="Q899" s="7"/>
      <c r="R899" s="185"/>
      <c r="S899" s="6"/>
      <c r="T899" s="6"/>
      <c r="U899" s="274"/>
      <c r="V899" s="274"/>
      <c r="W899" s="274"/>
      <c r="X899" s="269"/>
      <c r="Y899" s="140"/>
      <c r="Z899" s="140"/>
      <c r="AA899" s="62"/>
      <c r="AB899" s="62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</row>
    <row r="900" spans="1:69" customFormat="1" ht="18">
      <c r="A900" s="291"/>
      <c r="B900" s="272"/>
      <c r="C900" s="272"/>
      <c r="D900" s="274"/>
      <c r="E900" s="2"/>
      <c r="F900" s="5"/>
      <c r="G900" s="5"/>
      <c r="H900" s="5"/>
      <c r="I900" s="5"/>
      <c r="J900" s="5"/>
      <c r="K900" s="2"/>
      <c r="L900" s="276"/>
      <c r="M900" s="276"/>
      <c r="N900" s="274"/>
      <c r="O900" s="6"/>
      <c r="P900" s="6"/>
      <c r="Q900" s="6"/>
      <c r="R900" s="178"/>
      <c r="S900" s="6"/>
      <c r="T900" s="6"/>
      <c r="U900" s="274"/>
      <c r="V900" s="274"/>
      <c r="W900" s="274"/>
      <c r="X900" s="269"/>
      <c r="Y900" s="140"/>
      <c r="Z900" s="140"/>
      <c r="AA900" s="62"/>
      <c r="AB900" s="62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</row>
    <row r="901" spans="1:69" customFormat="1" ht="18">
      <c r="A901" s="291"/>
      <c r="B901" s="272"/>
      <c r="C901" s="272"/>
      <c r="D901" s="274"/>
      <c r="E901" s="2"/>
      <c r="F901" s="5"/>
      <c r="G901" s="5"/>
      <c r="H901" s="5"/>
      <c r="I901" s="25"/>
      <c r="J901" s="5"/>
      <c r="K901" s="2"/>
      <c r="L901" s="276"/>
      <c r="M901" s="276"/>
      <c r="N901" s="274"/>
      <c r="O901" s="6"/>
      <c r="P901" s="6"/>
      <c r="Q901" s="7"/>
      <c r="R901" s="178"/>
      <c r="S901" s="6"/>
      <c r="T901" s="6"/>
      <c r="U901" s="274"/>
      <c r="V901" s="274"/>
      <c r="W901" s="274"/>
      <c r="X901" s="269"/>
      <c r="Y901" s="140"/>
      <c r="Z901" s="140"/>
      <c r="AA901" s="62"/>
      <c r="AB901" s="62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</row>
    <row r="902" spans="1:69" customFormat="1" ht="18">
      <c r="A902" s="291"/>
      <c r="B902" s="272"/>
      <c r="C902" s="272"/>
      <c r="D902" s="274"/>
      <c r="E902" s="2"/>
      <c r="F902" s="5"/>
      <c r="G902" s="5"/>
      <c r="H902" s="5"/>
      <c r="I902" s="25"/>
      <c r="J902" s="5"/>
      <c r="K902" s="5"/>
      <c r="L902" s="276"/>
      <c r="M902" s="276"/>
      <c r="N902" s="274"/>
      <c r="O902" s="6"/>
      <c r="P902" s="6"/>
      <c r="Q902" s="7"/>
      <c r="R902" s="183"/>
      <c r="S902" s="6"/>
      <c r="T902" s="6"/>
      <c r="U902" s="274"/>
      <c r="V902" s="274"/>
      <c r="W902" s="274"/>
      <c r="X902" s="269"/>
      <c r="Y902" s="140"/>
      <c r="Z902" s="140"/>
      <c r="AA902" s="62"/>
      <c r="AB902" s="62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</row>
    <row r="903" spans="1:69" customFormat="1" ht="18">
      <c r="A903" s="291"/>
      <c r="B903" s="272"/>
      <c r="C903" s="272"/>
      <c r="D903" s="274"/>
      <c r="E903" s="2"/>
      <c r="F903" s="5"/>
      <c r="G903" s="5"/>
      <c r="H903" s="5"/>
      <c r="I903" s="25"/>
      <c r="J903" s="5"/>
      <c r="K903" s="5"/>
      <c r="L903" s="276"/>
      <c r="M903" s="276"/>
      <c r="N903" s="274"/>
      <c r="O903" s="6"/>
      <c r="P903" s="6"/>
      <c r="Q903" s="7"/>
      <c r="R903" s="183"/>
      <c r="S903" s="6"/>
      <c r="T903" s="6"/>
      <c r="U903" s="274"/>
      <c r="V903" s="274"/>
      <c r="W903" s="274"/>
      <c r="X903" s="269"/>
      <c r="Y903" s="140"/>
      <c r="Z903" s="140"/>
      <c r="AA903" s="62"/>
      <c r="AB903" s="62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</row>
    <row r="904" spans="1:69" customFormat="1" ht="18">
      <c r="A904" s="291"/>
      <c r="B904" s="272"/>
      <c r="C904" s="272"/>
      <c r="D904" s="274"/>
      <c r="E904" s="2"/>
      <c r="F904" s="5"/>
      <c r="G904" s="5"/>
      <c r="H904" s="5"/>
      <c r="I904" s="25"/>
      <c r="J904" s="5"/>
      <c r="K904" s="5"/>
      <c r="L904" s="276"/>
      <c r="M904" s="276"/>
      <c r="N904" s="274"/>
      <c r="O904" s="6"/>
      <c r="P904" s="6"/>
      <c r="Q904" s="155"/>
      <c r="R904" s="183"/>
      <c r="S904" s="6"/>
      <c r="T904" s="6"/>
      <c r="U904" s="274"/>
      <c r="V904" s="274"/>
      <c r="W904" s="274"/>
      <c r="X904" s="269"/>
      <c r="Y904" s="140"/>
      <c r="Z904" s="140"/>
      <c r="AA904" s="62"/>
      <c r="AB904" s="62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</row>
    <row r="905" spans="1:69" customFormat="1" ht="18">
      <c r="A905" s="291"/>
      <c r="B905" s="272"/>
      <c r="C905" s="272"/>
      <c r="D905" s="274"/>
      <c r="E905" s="2"/>
      <c r="F905" s="5"/>
      <c r="G905" s="5"/>
      <c r="H905" s="5"/>
      <c r="I905" s="25"/>
      <c r="J905" s="5"/>
      <c r="K905" s="2"/>
      <c r="L905" s="276"/>
      <c r="M905" s="276"/>
      <c r="N905" s="274"/>
      <c r="O905" s="6"/>
      <c r="P905" s="6"/>
      <c r="Q905" s="155"/>
      <c r="R905" s="183"/>
      <c r="S905" s="59"/>
      <c r="T905" s="6"/>
      <c r="U905" s="274"/>
      <c r="V905" s="274"/>
      <c r="W905" s="274"/>
      <c r="X905" s="269"/>
      <c r="Y905" s="140"/>
      <c r="Z905" s="140"/>
      <c r="AA905" s="62"/>
      <c r="AB905" s="62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</row>
    <row r="906" spans="1:69" customFormat="1" ht="18">
      <c r="A906" s="291"/>
      <c r="B906" s="272"/>
      <c r="C906" s="272"/>
      <c r="D906" s="274"/>
      <c r="E906" s="2"/>
      <c r="F906" s="5"/>
      <c r="G906" s="5"/>
      <c r="H906" s="5"/>
      <c r="I906" s="25"/>
      <c r="J906" s="5"/>
      <c r="K906" s="5"/>
      <c r="L906" s="276"/>
      <c r="M906" s="276"/>
      <c r="N906" s="274"/>
      <c r="O906" s="6"/>
      <c r="P906" s="6"/>
      <c r="Q906" s="155"/>
      <c r="R906" s="183"/>
      <c r="S906" s="59"/>
      <c r="T906" s="6"/>
      <c r="U906" s="274"/>
      <c r="V906" s="274"/>
      <c r="W906" s="274"/>
      <c r="X906" s="269"/>
      <c r="Y906" s="140"/>
      <c r="Z906" s="140"/>
      <c r="AA906" s="62"/>
      <c r="AB906" s="62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</row>
    <row r="907" spans="1:69" customFormat="1" ht="18">
      <c r="A907" s="291"/>
      <c r="B907" s="272"/>
      <c r="C907" s="272"/>
      <c r="D907" s="274"/>
      <c r="E907" s="2"/>
      <c r="F907" s="5"/>
      <c r="G907" s="5"/>
      <c r="H907" s="5"/>
      <c r="I907" s="25"/>
      <c r="J907" s="5"/>
      <c r="K907" s="5"/>
      <c r="L907" s="276"/>
      <c r="M907" s="276"/>
      <c r="N907" s="274"/>
      <c r="O907" s="6"/>
      <c r="P907" s="6"/>
      <c r="Q907" s="155"/>
      <c r="R907" s="183"/>
      <c r="S907" s="59"/>
      <c r="T907" s="6"/>
      <c r="U907" s="274"/>
      <c r="V907" s="274"/>
      <c r="W907" s="274"/>
      <c r="X907" s="269"/>
      <c r="Y907" s="140"/>
      <c r="Z907" s="140"/>
      <c r="AA907" s="62"/>
      <c r="AB907" s="62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</row>
    <row r="908" spans="1:69" customFormat="1" ht="18">
      <c r="A908" s="291"/>
      <c r="B908" s="272"/>
      <c r="C908" s="272"/>
      <c r="D908" s="274"/>
      <c r="E908" s="2"/>
      <c r="F908" s="5"/>
      <c r="G908" s="5"/>
      <c r="H908" s="5"/>
      <c r="I908" s="25"/>
      <c r="J908" s="5"/>
      <c r="K908" s="5"/>
      <c r="L908" s="276"/>
      <c r="M908" s="276"/>
      <c r="N908" s="274"/>
      <c r="O908" s="60"/>
      <c r="P908" s="60"/>
      <c r="Q908" s="155"/>
      <c r="R908" s="183"/>
      <c r="S908" s="60"/>
      <c r="T908" s="60"/>
      <c r="U908" s="274"/>
      <c r="V908" s="274"/>
      <c r="W908" s="274"/>
      <c r="X908" s="269"/>
      <c r="Y908" s="140"/>
      <c r="Z908" s="140"/>
      <c r="AA908" s="62"/>
      <c r="AB908" s="62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</row>
    <row r="909" spans="1:69" customFormat="1" ht="18.600000000000001" thickBot="1">
      <c r="A909" s="292"/>
      <c r="B909" s="272"/>
      <c r="C909" s="273"/>
      <c r="D909" s="275"/>
      <c r="E909" s="1"/>
      <c r="F909" s="1"/>
      <c r="G909" s="1"/>
      <c r="H909" s="1"/>
      <c r="I909" s="26"/>
      <c r="J909" s="1"/>
      <c r="K909" s="1"/>
      <c r="L909" s="277"/>
      <c r="M909" s="277"/>
      <c r="N909" s="275"/>
      <c r="O909" s="9"/>
      <c r="P909" s="9"/>
      <c r="Q909" s="9"/>
      <c r="R909" s="184"/>
      <c r="S909" s="9"/>
      <c r="T909" s="9"/>
      <c r="U909" s="275"/>
      <c r="V909" s="275"/>
      <c r="W909" s="275"/>
      <c r="X909" s="270"/>
      <c r="Y909" s="141"/>
      <c r="Z909" s="141"/>
      <c r="AA909" s="62"/>
      <c r="AB909" s="62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</row>
    <row r="910" spans="1:69" customFormat="1" ht="18">
      <c r="A910" s="290">
        <v>31</v>
      </c>
      <c r="B910" s="271" t="s">
        <v>33</v>
      </c>
      <c r="C910" s="271"/>
      <c r="D910" s="271"/>
      <c r="E910" s="2"/>
      <c r="F910" s="3"/>
      <c r="G910" s="3"/>
      <c r="H910" s="3"/>
      <c r="I910" s="28"/>
      <c r="J910" s="3"/>
      <c r="K910" s="3"/>
      <c r="L910" s="278">
        <f>SUM(I910:I924)</f>
        <v>0</v>
      </c>
      <c r="M910" s="278">
        <f>L925+L910</f>
        <v>0</v>
      </c>
      <c r="N910" s="281">
        <f>N880+M910-V910</f>
        <v>341.49999999999977</v>
      </c>
      <c r="O910" s="6"/>
      <c r="P910" s="6"/>
      <c r="Q910" s="6"/>
      <c r="R910" s="178"/>
      <c r="S910" s="6"/>
      <c r="T910" s="6"/>
      <c r="U910" s="282">
        <f>SUM(R910:R924)</f>
        <v>0</v>
      </c>
      <c r="V910" s="282">
        <f>U925+U910</f>
        <v>0</v>
      </c>
      <c r="W910" s="289"/>
      <c r="X910" s="268">
        <f>(W910+W925)*18</f>
        <v>0</v>
      </c>
      <c r="Y910" s="142"/>
      <c r="Z910" s="142"/>
      <c r="AA910" s="62"/>
      <c r="AB910" s="62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</row>
    <row r="911" spans="1:69" customFormat="1" ht="18">
      <c r="A911" s="291"/>
      <c r="B911" s="272"/>
      <c r="C911" s="272"/>
      <c r="D911" s="274"/>
      <c r="E911" s="5"/>
      <c r="F911" s="5"/>
      <c r="G911" s="5"/>
      <c r="H911" s="34"/>
      <c r="I911" s="116"/>
      <c r="J911" s="5"/>
      <c r="K911" s="5"/>
      <c r="L911" s="279"/>
      <c r="M911" s="276"/>
      <c r="N911" s="274"/>
      <c r="O911" s="6"/>
      <c r="P911" s="6"/>
      <c r="Q911" s="6"/>
      <c r="R911" s="178"/>
      <c r="S911" s="6"/>
      <c r="T911" s="6"/>
      <c r="U911" s="274"/>
      <c r="V911" s="274"/>
      <c r="W911" s="287"/>
      <c r="X911" s="269"/>
      <c r="Y911" s="140"/>
      <c r="Z911" s="140"/>
      <c r="AA911" s="62"/>
      <c r="AB911" s="62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</row>
    <row r="912" spans="1:69" customFormat="1" ht="18">
      <c r="A912" s="291"/>
      <c r="B912" s="272"/>
      <c r="C912" s="272"/>
      <c r="D912" s="274"/>
      <c r="E912" s="5"/>
      <c r="F912" s="5"/>
      <c r="G912" s="5"/>
      <c r="H912" s="34"/>
      <c r="I912" s="116"/>
      <c r="J912" s="5"/>
      <c r="K912" s="5"/>
      <c r="L912" s="279"/>
      <c r="M912" s="276"/>
      <c r="N912" s="274"/>
      <c r="O912" s="6"/>
      <c r="P912" s="6"/>
      <c r="Q912" s="6"/>
      <c r="R912" s="178"/>
      <c r="S912" s="6"/>
      <c r="T912" s="6"/>
      <c r="U912" s="274"/>
      <c r="V912" s="274"/>
      <c r="W912" s="287"/>
      <c r="X912" s="269"/>
      <c r="Y912" s="140"/>
      <c r="Z912" s="140"/>
      <c r="AA912" s="62"/>
      <c r="AB912" s="62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</row>
    <row r="913" spans="1:69" customFormat="1" ht="18">
      <c r="A913" s="291"/>
      <c r="B913" s="272"/>
      <c r="C913" s="272"/>
      <c r="D913" s="274"/>
      <c r="E913" s="5"/>
      <c r="F913" s="5"/>
      <c r="G913" s="5"/>
      <c r="H913" s="34"/>
      <c r="I913" s="116"/>
      <c r="J913" s="5"/>
      <c r="K913" s="5"/>
      <c r="L913" s="279"/>
      <c r="M913" s="276"/>
      <c r="N913" s="274"/>
      <c r="O913" s="6"/>
      <c r="P913" s="6"/>
      <c r="Q913" s="6"/>
      <c r="R913" s="178"/>
      <c r="S913" s="6"/>
      <c r="T913" s="6"/>
      <c r="U913" s="274"/>
      <c r="V913" s="274"/>
      <c r="W913" s="287"/>
      <c r="X913" s="269"/>
      <c r="Y913" s="140"/>
      <c r="Z913" s="140"/>
      <c r="AA913" s="62"/>
      <c r="AB913" s="62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</row>
    <row r="914" spans="1:69" customFormat="1" ht="18">
      <c r="A914" s="291"/>
      <c r="B914" s="272"/>
      <c r="C914" s="272"/>
      <c r="D914" s="274"/>
      <c r="E914" s="5"/>
      <c r="F914" s="5"/>
      <c r="G914" s="5"/>
      <c r="H914" s="34"/>
      <c r="I914" s="116"/>
      <c r="J914" s="5"/>
      <c r="K914" s="5"/>
      <c r="L914" s="279"/>
      <c r="M914" s="276"/>
      <c r="N914" s="274"/>
      <c r="O914" s="7"/>
      <c r="P914" s="7"/>
      <c r="Q914" s="7"/>
      <c r="R914" s="185"/>
      <c r="S914" s="7"/>
      <c r="T914" s="7"/>
      <c r="U914" s="274"/>
      <c r="V914" s="274"/>
      <c r="W914" s="287"/>
      <c r="X914" s="269"/>
      <c r="Y914" s="140"/>
      <c r="Z914" s="140"/>
      <c r="AA914" s="62"/>
      <c r="AB914" s="62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</row>
    <row r="915" spans="1:69" customFormat="1" ht="18">
      <c r="A915" s="291"/>
      <c r="B915" s="272"/>
      <c r="C915" s="272"/>
      <c r="D915" s="274"/>
      <c r="E915" s="5"/>
      <c r="F915" s="5"/>
      <c r="G915" s="5"/>
      <c r="H915" s="34"/>
      <c r="I915" s="116"/>
      <c r="J915" s="5"/>
      <c r="K915" s="5"/>
      <c r="L915" s="279"/>
      <c r="M915" s="276"/>
      <c r="N915" s="274"/>
      <c r="O915" s="6"/>
      <c r="P915" s="6"/>
      <c r="Q915" s="6"/>
      <c r="R915" s="178"/>
      <c r="S915" s="6"/>
      <c r="T915" s="6"/>
      <c r="U915" s="274"/>
      <c r="V915" s="274"/>
      <c r="W915" s="287"/>
      <c r="X915" s="269"/>
      <c r="Y915" s="140"/>
      <c r="Z915" s="140"/>
      <c r="AA915" s="62"/>
      <c r="AB915" s="62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</row>
    <row r="916" spans="1:69" customFormat="1" ht="18">
      <c r="A916" s="291"/>
      <c r="B916" s="272"/>
      <c r="C916" s="272"/>
      <c r="D916" s="274"/>
      <c r="E916" s="5"/>
      <c r="F916" s="5"/>
      <c r="G916" s="5"/>
      <c r="H916" s="34"/>
      <c r="I916" s="116"/>
      <c r="J916" s="5"/>
      <c r="K916" s="5"/>
      <c r="L916" s="279"/>
      <c r="M916" s="276"/>
      <c r="N916" s="274"/>
      <c r="O916" s="6"/>
      <c r="P916" s="6"/>
      <c r="Q916" s="6"/>
      <c r="R916" s="178"/>
      <c r="S916" s="6"/>
      <c r="T916" s="6"/>
      <c r="U916" s="274"/>
      <c r="V916" s="274"/>
      <c r="W916" s="287"/>
      <c r="X916" s="269"/>
      <c r="Y916" s="140"/>
      <c r="Z916" s="140"/>
      <c r="AA916" s="62"/>
      <c r="AB916" s="62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</row>
    <row r="917" spans="1:69" customFormat="1" ht="18">
      <c r="A917" s="291"/>
      <c r="B917" s="272"/>
      <c r="C917" s="272"/>
      <c r="D917" s="274"/>
      <c r="E917" s="5"/>
      <c r="F917" s="5"/>
      <c r="G917" s="5"/>
      <c r="H917" s="34"/>
      <c r="I917" s="116"/>
      <c r="J917" s="5"/>
      <c r="K917" s="5"/>
      <c r="L917" s="279"/>
      <c r="M917" s="276"/>
      <c r="N917" s="274"/>
      <c r="O917" s="6"/>
      <c r="P917" s="6"/>
      <c r="Q917" s="6"/>
      <c r="R917" s="178"/>
      <c r="S917" s="6"/>
      <c r="T917" s="6"/>
      <c r="U917" s="274"/>
      <c r="V917" s="274"/>
      <c r="W917" s="287"/>
      <c r="X917" s="269"/>
      <c r="Y917" s="140"/>
      <c r="Z917" s="140"/>
      <c r="AA917" s="62"/>
      <c r="AB917" s="62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</row>
    <row r="918" spans="1:69" customFormat="1" ht="18">
      <c r="A918" s="291"/>
      <c r="B918" s="272"/>
      <c r="C918" s="272"/>
      <c r="D918" s="274"/>
      <c r="E918" s="2"/>
      <c r="F918" s="5"/>
      <c r="G918" s="5"/>
      <c r="H918" s="5"/>
      <c r="I918" s="116"/>
      <c r="J918" s="2"/>
      <c r="K918" s="5"/>
      <c r="L918" s="279"/>
      <c r="M918" s="276"/>
      <c r="N918" s="274"/>
      <c r="O918" s="6"/>
      <c r="P918" s="6"/>
      <c r="Q918" s="6"/>
      <c r="R918" s="178"/>
      <c r="S918" s="6"/>
      <c r="T918" s="6"/>
      <c r="U918" s="274"/>
      <c r="V918" s="274"/>
      <c r="W918" s="287"/>
      <c r="X918" s="269"/>
      <c r="Y918" s="140"/>
      <c r="Z918" s="140"/>
      <c r="AA918" s="62"/>
      <c r="AB918" s="62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</row>
    <row r="919" spans="1:69" customFormat="1" ht="18">
      <c r="A919" s="291"/>
      <c r="B919" s="272"/>
      <c r="C919" s="272"/>
      <c r="D919" s="274"/>
      <c r="E919" s="2"/>
      <c r="F919" s="5"/>
      <c r="G919" s="5"/>
      <c r="H919" s="5"/>
      <c r="I919" s="116"/>
      <c r="J919" s="2"/>
      <c r="K919" s="5"/>
      <c r="L919" s="279"/>
      <c r="M919" s="276"/>
      <c r="N919" s="274"/>
      <c r="O919" s="6"/>
      <c r="P919" s="6"/>
      <c r="Q919" s="6"/>
      <c r="R919" s="178"/>
      <c r="S919" s="6"/>
      <c r="T919" s="6"/>
      <c r="U919" s="274"/>
      <c r="V919" s="274"/>
      <c r="W919" s="287"/>
      <c r="X919" s="269"/>
      <c r="Y919" s="140"/>
      <c r="Z919" s="140"/>
      <c r="AA919" s="62"/>
      <c r="AB919" s="62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</row>
    <row r="920" spans="1:69" customFormat="1" ht="18">
      <c r="A920" s="291"/>
      <c r="B920" s="272"/>
      <c r="C920" s="272"/>
      <c r="D920" s="274"/>
      <c r="E920" s="5"/>
      <c r="F920" s="5"/>
      <c r="G920" s="5"/>
      <c r="H920" s="5"/>
      <c r="I920" s="25"/>
      <c r="J920" s="5"/>
      <c r="K920" s="5"/>
      <c r="L920" s="279"/>
      <c r="M920" s="276"/>
      <c r="N920" s="274"/>
      <c r="O920" s="6"/>
      <c r="P920" s="6"/>
      <c r="Q920" s="6"/>
      <c r="R920" s="178"/>
      <c r="S920" s="6"/>
      <c r="T920" s="6"/>
      <c r="U920" s="274"/>
      <c r="V920" s="274"/>
      <c r="W920" s="287"/>
      <c r="X920" s="269"/>
      <c r="Y920" s="140"/>
      <c r="Z920" s="140"/>
      <c r="AA920" s="62"/>
      <c r="AB920" s="62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</row>
    <row r="921" spans="1:69" customFormat="1" ht="18">
      <c r="A921" s="291"/>
      <c r="B921" s="272"/>
      <c r="C921" s="272"/>
      <c r="D921" s="274"/>
      <c r="E921" s="5"/>
      <c r="F921" s="5"/>
      <c r="G921" s="5"/>
      <c r="H921" s="5"/>
      <c r="I921" s="25"/>
      <c r="J921" s="5"/>
      <c r="K921" s="5"/>
      <c r="L921" s="279"/>
      <c r="M921" s="276"/>
      <c r="N921" s="274"/>
      <c r="O921" s="6"/>
      <c r="P921" s="6"/>
      <c r="Q921" s="6"/>
      <c r="R921" s="178"/>
      <c r="S921" s="6"/>
      <c r="T921" s="6"/>
      <c r="U921" s="274"/>
      <c r="V921" s="274"/>
      <c r="W921" s="287"/>
      <c r="X921" s="269"/>
      <c r="Y921" s="140"/>
      <c r="Z921" s="140"/>
      <c r="AA921" s="62"/>
      <c r="AB921" s="62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</row>
    <row r="922" spans="1:69" customFormat="1" ht="18">
      <c r="A922" s="291"/>
      <c r="B922" s="272"/>
      <c r="C922" s="272"/>
      <c r="D922" s="274"/>
      <c r="E922" s="5"/>
      <c r="F922" s="5"/>
      <c r="G922" s="5"/>
      <c r="H922" s="5"/>
      <c r="I922" s="25"/>
      <c r="J922" s="5"/>
      <c r="K922" s="5"/>
      <c r="L922" s="279"/>
      <c r="M922" s="276"/>
      <c r="N922" s="274"/>
      <c r="O922" s="6"/>
      <c r="P922" s="6"/>
      <c r="Q922" s="6"/>
      <c r="R922" s="178"/>
      <c r="S922" s="6"/>
      <c r="T922" s="6"/>
      <c r="U922" s="274"/>
      <c r="V922" s="274"/>
      <c r="W922" s="287"/>
      <c r="X922" s="269"/>
      <c r="Y922" s="140"/>
      <c r="Z922" s="140"/>
      <c r="AA922" s="62"/>
      <c r="AB922" s="62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</row>
    <row r="923" spans="1:69" customFormat="1" ht="18">
      <c r="A923" s="291"/>
      <c r="B923" s="272"/>
      <c r="C923" s="272"/>
      <c r="D923" s="274"/>
      <c r="E923" s="5"/>
      <c r="F923" s="5"/>
      <c r="G923" s="5"/>
      <c r="H923" s="5"/>
      <c r="I923" s="25"/>
      <c r="J923" s="5"/>
      <c r="K923" s="5"/>
      <c r="L923" s="279"/>
      <c r="M923" s="276"/>
      <c r="N923" s="274"/>
      <c r="O923" s="6"/>
      <c r="P923" s="6"/>
      <c r="Q923" s="6"/>
      <c r="R923" s="178"/>
      <c r="S923" s="6"/>
      <c r="T923" s="6"/>
      <c r="U923" s="274"/>
      <c r="V923" s="274"/>
      <c r="W923" s="287"/>
      <c r="X923" s="269"/>
      <c r="Y923" s="140"/>
      <c r="Z923" s="140"/>
      <c r="AA923" s="62"/>
      <c r="AB923" s="62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</row>
    <row r="924" spans="1:69" customFormat="1" ht="18.600000000000001" thickBot="1">
      <c r="A924" s="291"/>
      <c r="B924" s="273"/>
      <c r="C924" s="273"/>
      <c r="D924" s="275"/>
      <c r="E924" s="1"/>
      <c r="F924" s="1"/>
      <c r="G924" s="1"/>
      <c r="H924" s="1"/>
      <c r="I924" s="26"/>
      <c r="J924" s="1"/>
      <c r="K924" s="1"/>
      <c r="L924" s="280"/>
      <c r="M924" s="276"/>
      <c r="N924" s="274"/>
      <c r="O924" s="9"/>
      <c r="P924" s="9"/>
      <c r="Q924" s="9"/>
      <c r="R924" s="184"/>
      <c r="S924" s="9"/>
      <c r="T924" s="9"/>
      <c r="U924" s="275"/>
      <c r="V924" s="274"/>
      <c r="W924" s="288"/>
      <c r="X924" s="269"/>
      <c r="Y924" s="141"/>
      <c r="Z924" s="141"/>
      <c r="AA924" s="62"/>
      <c r="AB924" s="62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</row>
    <row r="925" spans="1:69" customFormat="1" ht="18">
      <c r="A925" s="291"/>
      <c r="B925" s="271" t="s">
        <v>34</v>
      </c>
      <c r="C925" s="271"/>
      <c r="D925" s="271"/>
      <c r="E925" s="2"/>
      <c r="F925" s="2"/>
      <c r="G925" s="2"/>
      <c r="H925" s="2"/>
      <c r="I925" s="27"/>
      <c r="J925" s="2"/>
      <c r="K925" s="2"/>
      <c r="L925" s="276">
        <f>SUM(I925:I939)</f>
        <v>0</v>
      </c>
      <c r="M925" s="276"/>
      <c r="N925" s="274"/>
      <c r="O925" s="7"/>
      <c r="P925" s="7"/>
      <c r="Q925" s="7"/>
      <c r="R925" s="185"/>
      <c r="S925" s="7"/>
      <c r="T925" s="7"/>
      <c r="U925" s="283">
        <f>SUM(R925:R939)</f>
        <v>0</v>
      </c>
      <c r="V925" s="274"/>
      <c r="W925" s="286"/>
      <c r="X925" s="269"/>
      <c r="Y925" s="142"/>
      <c r="Z925" s="142"/>
      <c r="AA925" s="62"/>
      <c r="AB925" s="62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</row>
    <row r="926" spans="1:69" customFormat="1" ht="18">
      <c r="A926" s="291"/>
      <c r="B926" s="272"/>
      <c r="C926" s="272"/>
      <c r="D926" s="272"/>
      <c r="E926" s="2"/>
      <c r="F926" s="2"/>
      <c r="G926" s="2"/>
      <c r="H926" s="2"/>
      <c r="I926" s="25"/>
      <c r="J926" s="2"/>
      <c r="K926" s="2"/>
      <c r="L926" s="276"/>
      <c r="M926" s="276"/>
      <c r="N926" s="274"/>
      <c r="O926" s="7"/>
      <c r="P926" s="7"/>
      <c r="Q926" s="7"/>
      <c r="R926" s="185"/>
      <c r="S926" s="7"/>
      <c r="T926" s="7"/>
      <c r="U926" s="283"/>
      <c r="V926" s="274"/>
      <c r="W926" s="286"/>
      <c r="X926" s="269"/>
      <c r="Y926" s="146"/>
      <c r="Z926" s="140"/>
      <c r="AA926" s="62"/>
      <c r="AB926" s="62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</row>
    <row r="927" spans="1:69" customFormat="1" ht="18">
      <c r="A927" s="291"/>
      <c r="B927" s="272"/>
      <c r="C927" s="272"/>
      <c r="D927" s="272"/>
      <c r="E927" s="2"/>
      <c r="F927" s="2"/>
      <c r="G927" s="2"/>
      <c r="H927" s="2"/>
      <c r="I927" s="25"/>
      <c r="J927" s="2"/>
      <c r="K927" s="2"/>
      <c r="L927" s="276"/>
      <c r="M927" s="276"/>
      <c r="N927" s="274"/>
      <c r="O927" s="7"/>
      <c r="P927" s="7"/>
      <c r="Q927" s="7"/>
      <c r="R927" s="185"/>
      <c r="S927" s="7"/>
      <c r="T927" s="7"/>
      <c r="U927" s="283"/>
      <c r="V927" s="274"/>
      <c r="W927" s="286"/>
      <c r="X927" s="269"/>
      <c r="Y927" s="140"/>
      <c r="Z927" s="140"/>
      <c r="AA927" s="62"/>
      <c r="AB927" s="62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</row>
    <row r="928" spans="1:69" customFormat="1" ht="18">
      <c r="A928" s="291"/>
      <c r="B928" s="272"/>
      <c r="C928" s="272"/>
      <c r="D928" s="272"/>
      <c r="E928" s="5"/>
      <c r="F928" s="5"/>
      <c r="G928" s="5"/>
      <c r="H928" s="5"/>
      <c r="I928" s="25"/>
      <c r="J928" s="5"/>
      <c r="K928" s="5"/>
      <c r="L928" s="276"/>
      <c r="M928" s="276"/>
      <c r="N928" s="274"/>
      <c r="O928" s="7"/>
      <c r="P928" s="7"/>
      <c r="Q928" s="7"/>
      <c r="R928" s="185"/>
      <c r="S928" s="7"/>
      <c r="T928" s="7"/>
      <c r="U928" s="283"/>
      <c r="V928" s="274"/>
      <c r="W928" s="286"/>
      <c r="X928" s="269"/>
      <c r="Y928" s="140"/>
      <c r="Z928" s="140"/>
      <c r="AA928" s="62"/>
      <c r="AB928" s="62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</row>
    <row r="929" spans="1:69" customFormat="1" ht="18">
      <c r="A929" s="291"/>
      <c r="B929" s="272"/>
      <c r="C929" s="272"/>
      <c r="D929" s="272"/>
      <c r="E929" s="5"/>
      <c r="F929" s="5"/>
      <c r="G929" s="5"/>
      <c r="H929" s="5"/>
      <c r="I929" s="25"/>
      <c r="J929" s="5"/>
      <c r="K929" s="5"/>
      <c r="L929" s="276"/>
      <c r="M929" s="276"/>
      <c r="N929" s="274"/>
      <c r="O929" s="7"/>
      <c r="P929" s="7"/>
      <c r="Q929" s="7"/>
      <c r="R929" s="185"/>
      <c r="S929" s="7"/>
      <c r="T929" s="7"/>
      <c r="U929" s="283"/>
      <c r="V929" s="274"/>
      <c r="W929" s="286"/>
      <c r="X929" s="269"/>
      <c r="Y929" s="140"/>
      <c r="Z929" s="140"/>
      <c r="AA929" s="62"/>
      <c r="AB929" s="62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</row>
    <row r="930" spans="1:69" customFormat="1" ht="18">
      <c r="A930" s="291"/>
      <c r="B930" s="272"/>
      <c r="C930" s="272"/>
      <c r="D930" s="274"/>
      <c r="E930" s="5"/>
      <c r="F930" s="5"/>
      <c r="G930" s="5"/>
      <c r="H930" s="5"/>
      <c r="I930" s="25"/>
      <c r="J930" s="5"/>
      <c r="K930" s="5"/>
      <c r="L930" s="276"/>
      <c r="M930" s="276"/>
      <c r="N930" s="274"/>
      <c r="O930" s="7"/>
      <c r="P930" s="7"/>
      <c r="Q930" s="7"/>
      <c r="R930" s="185"/>
      <c r="S930" s="7"/>
      <c r="T930" s="7"/>
      <c r="U930" s="274"/>
      <c r="V930" s="274"/>
      <c r="W930" s="287"/>
      <c r="X930" s="269"/>
      <c r="Y930" s="140"/>
      <c r="Z930" s="140"/>
      <c r="AA930" s="62"/>
      <c r="AB930" s="62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</row>
    <row r="931" spans="1:69" customFormat="1" ht="18">
      <c r="A931" s="291"/>
      <c r="B931" s="272"/>
      <c r="C931" s="272"/>
      <c r="D931" s="274"/>
      <c r="E931" s="5"/>
      <c r="F931" s="5"/>
      <c r="G931" s="5"/>
      <c r="H931" s="5"/>
      <c r="I931" s="25"/>
      <c r="J931" s="5"/>
      <c r="K931" s="5"/>
      <c r="L931" s="276"/>
      <c r="M931" s="276"/>
      <c r="N931" s="274"/>
      <c r="O931" s="7"/>
      <c r="P931" s="7"/>
      <c r="Q931" s="7"/>
      <c r="R931" s="185"/>
      <c r="S931" s="7"/>
      <c r="T931" s="7"/>
      <c r="U931" s="274"/>
      <c r="V931" s="274"/>
      <c r="W931" s="287"/>
      <c r="X931" s="269"/>
      <c r="Y931" s="140"/>
      <c r="Z931" s="140"/>
      <c r="AA931" s="62"/>
      <c r="AB931" s="62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</row>
    <row r="932" spans="1:69" customFormat="1" ht="18">
      <c r="A932" s="291"/>
      <c r="B932" s="272"/>
      <c r="C932" s="272"/>
      <c r="D932" s="274"/>
      <c r="E932" s="5"/>
      <c r="F932" s="5"/>
      <c r="G932" s="5"/>
      <c r="H932" s="5"/>
      <c r="I932" s="25"/>
      <c r="J932" s="5"/>
      <c r="K932" s="5"/>
      <c r="L932" s="276"/>
      <c r="M932" s="276"/>
      <c r="N932" s="274"/>
      <c r="O932" s="7"/>
      <c r="P932" s="7"/>
      <c r="Q932" s="7"/>
      <c r="R932" s="185"/>
      <c r="S932" s="7"/>
      <c r="T932" s="7"/>
      <c r="U932" s="274"/>
      <c r="V932" s="274"/>
      <c r="W932" s="287"/>
      <c r="X932" s="269"/>
      <c r="Y932" s="140"/>
      <c r="Z932" s="140"/>
      <c r="AA932" s="62"/>
      <c r="AB932" s="62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</row>
    <row r="933" spans="1:69" customFormat="1" ht="18">
      <c r="A933" s="291"/>
      <c r="B933" s="272"/>
      <c r="C933" s="272"/>
      <c r="D933" s="274"/>
      <c r="E933" s="5"/>
      <c r="F933" s="5"/>
      <c r="G933" s="5"/>
      <c r="H933" s="5"/>
      <c r="I933" s="25"/>
      <c r="J933" s="5"/>
      <c r="K933" s="5"/>
      <c r="L933" s="276"/>
      <c r="M933" s="276"/>
      <c r="N933" s="274"/>
      <c r="O933" s="6"/>
      <c r="P933" s="6"/>
      <c r="Q933" s="6"/>
      <c r="R933" s="178"/>
      <c r="S933" s="6"/>
      <c r="T933" s="6"/>
      <c r="U933" s="274"/>
      <c r="V933" s="274"/>
      <c r="W933" s="287"/>
      <c r="X933" s="269"/>
      <c r="Y933" s="140"/>
      <c r="Z933" s="140"/>
      <c r="AA933" s="62"/>
      <c r="AB933" s="62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</row>
    <row r="934" spans="1:69" customFormat="1" ht="18">
      <c r="A934" s="291"/>
      <c r="B934" s="272"/>
      <c r="C934" s="272"/>
      <c r="D934" s="274"/>
      <c r="E934" s="5"/>
      <c r="F934" s="5"/>
      <c r="G934" s="5"/>
      <c r="H934" s="5"/>
      <c r="I934" s="25"/>
      <c r="J934" s="5"/>
      <c r="K934" s="5"/>
      <c r="L934" s="276"/>
      <c r="M934" s="276"/>
      <c r="N934" s="274"/>
      <c r="O934" s="80"/>
      <c r="P934" s="80"/>
      <c r="Q934" s="155"/>
      <c r="R934" s="183"/>
      <c r="S934" s="80"/>
      <c r="T934" s="80"/>
      <c r="U934" s="274"/>
      <c r="V934" s="274"/>
      <c r="W934" s="287"/>
      <c r="X934" s="269"/>
      <c r="Y934" s="140"/>
      <c r="Z934" s="140"/>
      <c r="AA934" s="62"/>
      <c r="AB934" s="62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</row>
    <row r="935" spans="1:69" customFormat="1" ht="18">
      <c r="A935" s="291"/>
      <c r="B935" s="272"/>
      <c r="C935" s="272"/>
      <c r="D935" s="274"/>
      <c r="E935" s="5"/>
      <c r="F935" s="5"/>
      <c r="G935" s="5"/>
      <c r="H935" s="5"/>
      <c r="I935" s="25"/>
      <c r="J935" s="5"/>
      <c r="K935" s="5"/>
      <c r="L935" s="276"/>
      <c r="M935" s="276"/>
      <c r="N935" s="274"/>
      <c r="O935" s="80"/>
      <c r="P935" s="80"/>
      <c r="Q935" s="155"/>
      <c r="R935" s="183"/>
      <c r="S935" s="80"/>
      <c r="T935" s="80"/>
      <c r="U935" s="274"/>
      <c r="V935" s="274"/>
      <c r="W935" s="287"/>
      <c r="X935" s="269"/>
      <c r="Y935" s="140"/>
      <c r="Z935" s="140"/>
      <c r="AA935" s="62"/>
      <c r="AB935" s="62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</row>
    <row r="936" spans="1:69" customFormat="1" ht="18">
      <c r="A936" s="291"/>
      <c r="B936" s="272"/>
      <c r="C936" s="272"/>
      <c r="D936" s="274"/>
      <c r="E936" s="5"/>
      <c r="F936" s="5"/>
      <c r="G936" s="5"/>
      <c r="H936" s="5"/>
      <c r="I936" s="25"/>
      <c r="J936" s="5"/>
      <c r="K936" s="5"/>
      <c r="L936" s="276"/>
      <c r="M936" s="276"/>
      <c r="N936" s="274"/>
      <c r="O936" s="80"/>
      <c r="P936" s="80"/>
      <c r="Q936" s="155"/>
      <c r="R936" s="183"/>
      <c r="S936" s="80"/>
      <c r="T936" s="80"/>
      <c r="U936" s="274"/>
      <c r="V936" s="274"/>
      <c r="W936" s="287"/>
      <c r="X936" s="269"/>
      <c r="Y936" s="140"/>
      <c r="Z936" s="140"/>
      <c r="AA936" s="62"/>
      <c r="AB936" s="62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</row>
    <row r="937" spans="1:69" customFormat="1" ht="18">
      <c r="A937" s="291"/>
      <c r="B937" s="272"/>
      <c r="C937" s="272"/>
      <c r="D937" s="274"/>
      <c r="E937" s="34"/>
      <c r="F937" s="34"/>
      <c r="G937" s="34"/>
      <c r="H937" s="34"/>
      <c r="I937" s="29"/>
      <c r="J937" s="34"/>
      <c r="K937" s="34"/>
      <c r="L937" s="276"/>
      <c r="M937" s="276"/>
      <c r="N937" s="274"/>
      <c r="O937" s="80"/>
      <c r="P937" s="80"/>
      <c r="Q937" s="155"/>
      <c r="R937" s="183"/>
      <c r="S937" s="80"/>
      <c r="T937" s="80"/>
      <c r="U937" s="274"/>
      <c r="V937" s="274"/>
      <c r="W937" s="287"/>
      <c r="X937" s="269"/>
      <c r="Y937" s="140"/>
      <c r="Z937" s="140"/>
      <c r="AA937" s="62"/>
      <c r="AB937" s="62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</row>
    <row r="938" spans="1:69" customFormat="1" ht="18">
      <c r="A938" s="291"/>
      <c r="B938" s="272"/>
      <c r="C938" s="272"/>
      <c r="D938" s="274"/>
      <c r="E938" s="34"/>
      <c r="F938" s="34"/>
      <c r="G938" s="34"/>
      <c r="H938" s="34"/>
      <c r="I938" s="101"/>
      <c r="J938" s="34"/>
      <c r="K938" s="34"/>
      <c r="L938" s="276"/>
      <c r="M938" s="276"/>
      <c r="N938" s="274"/>
      <c r="O938" s="100"/>
      <c r="P938" s="100"/>
      <c r="Q938" s="155"/>
      <c r="R938" s="183"/>
      <c r="S938" s="100"/>
      <c r="T938" s="100"/>
      <c r="U938" s="274"/>
      <c r="V938" s="274"/>
      <c r="W938" s="287"/>
      <c r="X938" s="269"/>
      <c r="Y938" s="140"/>
      <c r="Z938" s="140"/>
      <c r="AA938" s="62"/>
      <c r="AB938" s="62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</row>
    <row r="939" spans="1:69" customFormat="1" ht="18.600000000000001" thickBot="1">
      <c r="A939" s="292"/>
      <c r="B939" s="273"/>
      <c r="C939" s="273"/>
      <c r="D939" s="275"/>
      <c r="E939" s="1"/>
      <c r="F939" s="1"/>
      <c r="G939" s="1"/>
      <c r="H939" s="1"/>
      <c r="I939" s="26"/>
      <c r="J939" s="1"/>
      <c r="K939" s="1"/>
      <c r="L939" s="277"/>
      <c r="M939" s="277"/>
      <c r="N939" s="275"/>
      <c r="O939" s="9"/>
      <c r="P939" s="9"/>
      <c r="Q939" s="9"/>
      <c r="R939" s="184"/>
      <c r="S939" s="9"/>
      <c r="T939" s="9"/>
      <c r="U939" s="275"/>
      <c r="V939" s="275"/>
      <c r="W939" s="288"/>
      <c r="X939" s="270"/>
      <c r="Y939" s="141"/>
      <c r="Z939" s="141"/>
      <c r="AA939" s="62"/>
      <c r="AB939" s="62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35"/>
      <c r="AW939" s="35"/>
      <c r="AX939" s="35"/>
      <c r="AY939" s="35"/>
      <c r="AZ939" s="35"/>
      <c r="BA939" s="35"/>
      <c r="BB939" s="35"/>
      <c r="BC939" s="35"/>
      <c r="BD939" s="35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</row>
    <row r="940" spans="1:69" ht="18">
      <c r="A940" s="35"/>
      <c r="B940" s="35"/>
      <c r="C940" s="35"/>
      <c r="D940" s="35"/>
      <c r="E940" s="35"/>
      <c r="F940" s="35"/>
      <c r="G940" s="35"/>
      <c r="H940" s="35"/>
      <c r="I940" s="30"/>
      <c r="J940" s="35"/>
      <c r="K940" s="35"/>
      <c r="L940" s="35"/>
      <c r="M940" s="35"/>
      <c r="N940" s="35"/>
      <c r="O940" s="35"/>
      <c r="P940" s="35"/>
      <c r="Q940" s="35"/>
      <c r="R940" s="190"/>
      <c r="S940" s="35"/>
      <c r="T940" s="35"/>
      <c r="U940" s="35"/>
      <c r="V940" s="35"/>
      <c r="W940" s="35"/>
      <c r="X940" s="35"/>
      <c r="Y940" s="143"/>
      <c r="Z940" s="143"/>
      <c r="AA940" s="62"/>
      <c r="AB940" s="62"/>
      <c r="AC940" s="4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4"/>
      <c r="AU940" s="35"/>
      <c r="AV940" s="35"/>
      <c r="AW940" s="35"/>
      <c r="AX940" s="35"/>
      <c r="AY940" s="35"/>
      <c r="AZ940" s="35"/>
      <c r="BA940" s="35"/>
      <c r="BB940" s="35"/>
      <c r="BC940" s="35"/>
      <c r="BD940" s="35"/>
      <c r="BE940" s="35"/>
      <c r="BF940" s="35"/>
      <c r="BG940" s="35"/>
      <c r="BH940" s="35"/>
      <c r="BI940" s="35"/>
      <c r="BJ940" s="35"/>
      <c r="BK940" s="35"/>
      <c r="BL940" s="35"/>
      <c r="BM940" s="35"/>
      <c r="BN940" s="35"/>
      <c r="BO940" s="35"/>
      <c r="BP940" s="35"/>
      <c r="BQ940" s="35"/>
    </row>
    <row r="941" spans="1:69" ht="18">
      <c r="A941" s="35"/>
      <c r="B941" s="35"/>
      <c r="C941" s="35"/>
      <c r="D941" s="35"/>
      <c r="E941" s="35"/>
      <c r="F941" s="35"/>
      <c r="G941" s="35"/>
      <c r="H941" s="35"/>
      <c r="I941" s="30"/>
      <c r="J941" s="35"/>
      <c r="K941" s="35"/>
      <c r="L941" s="35"/>
      <c r="M941" s="35"/>
      <c r="N941" s="35"/>
      <c r="O941" s="35"/>
      <c r="P941" s="35"/>
      <c r="Q941" s="35"/>
      <c r="R941" s="190"/>
      <c r="S941" s="35"/>
      <c r="T941" s="35"/>
      <c r="U941" s="35"/>
      <c r="V941" s="35"/>
      <c r="W941" s="35"/>
      <c r="X941" s="35"/>
      <c r="Y941" s="143"/>
      <c r="Z941" s="143"/>
      <c r="AA941" s="62"/>
      <c r="AB941" s="62"/>
      <c r="AC941" s="4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  <c r="AZ941" s="35"/>
      <c r="BA941" s="35"/>
      <c r="BB941" s="35"/>
      <c r="BC941" s="35"/>
      <c r="BD941" s="35"/>
      <c r="BE941" s="35"/>
      <c r="BF941" s="35"/>
      <c r="BG941" s="35"/>
      <c r="BH941" s="35"/>
      <c r="BI941" s="35"/>
      <c r="BJ941" s="35"/>
      <c r="BK941" s="35"/>
      <c r="BL941" s="35"/>
      <c r="BM941" s="35"/>
      <c r="BN941" s="35"/>
      <c r="BO941" s="35"/>
      <c r="BP941" s="35"/>
      <c r="BQ941" s="35"/>
    </row>
    <row r="942" spans="1:69" ht="18">
      <c r="A942" s="35"/>
      <c r="B942" s="35"/>
      <c r="C942" s="35"/>
      <c r="D942" s="35"/>
      <c r="E942" s="35"/>
      <c r="F942" s="35"/>
      <c r="G942" s="35"/>
      <c r="H942" s="35"/>
      <c r="I942" s="30"/>
      <c r="J942" s="35"/>
      <c r="K942" s="35"/>
      <c r="L942" s="35"/>
      <c r="M942" s="35"/>
      <c r="N942" s="35"/>
      <c r="O942" s="35"/>
      <c r="P942" s="35"/>
      <c r="Q942" s="35"/>
      <c r="R942" s="190"/>
      <c r="S942" s="35"/>
      <c r="T942" s="35"/>
      <c r="U942" s="35"/>
      <c r="V942" s="35"/>
      <c r="W942" s="35"/>
      <c r="X942" s="35"/>
      <c r="Y942" s="143"/>
      <c r="Z942" s="143"/>
      <c r="AA942" s="62"/>
      <c r="AB942" s="62"/>
      <c r="AC942" s="4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  <c r="AV942" s="35"/>
      <c r="AW942" s="35"/>
      <c r="AX942" s="35"/>
      <c r="AY942" s="35"/>
      <c r="AZ942" s="35"/>
      <c r="BA942" s="35"/>
      <c r="BB942" s="35"/>
      <c r="BC942" s="35"/>
      <c r="BD942" s="35"/>
      <c r="BE942" s="35"/>
      <c r="BF942" s="35"/>
      <c r="BG942" s="35"/>
      <c r="BH942" s="35"/>
      <c r="BI942" s="35"/>
      <c r="BJ942" s="35"/>
      <c r="BK942" s="35"/>
      <c r="BL942" s="35"/>
      <c r="BM942" s="35"/>
      <c r="BN942" s="35"/>
      <c r="BO942" s="35"/>
      <c r="BP942" s="35"/>
      <c r="BQ942" s="35"/>
    </row>
    <row r="943" spans="1:69" ht="18">
      <c r="A943" s="35"/>
      <c r="B943" s="35"/>
      <c r="C943" s="35"/>
      <c r="D943" s="35"/>
      <c r="E943" s="35"/>
      <c r="F943" s="35"/>
      <c r="G943" s="35"/>
      <c r="H943" s="35"/>
      <c r="I943" s="30"/>
      <c r="J943" s="35"/>
      <c r="K943" s="35"/>
      <c r="L943" s="35"/>
      <c r="M943" s="35"/>
      <c r="N943" s="35"/>
      <c r="O943" s="35"/>
      <c r="P943" s="35"/>
      <c r="Q943" s="35"/>
      <c r="R943" s="190"/>
      <c r="S943" s="35"/>
      <c r="T943" s="35"/>
      <c r="U943" s="35"/>
      <c r="V943" s="35"/>
      <c r="W943" s="35"/>
      <c r="X943" s="35"/>
      <c r="Y943" s="143"/>
      <c r="Z943" s="143"/>
      <c r="AA943" s="62"/>
      <c r="AB943" s="62"/>
      <c r="AC943" s="4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  <c r="AZ943" s="35"/>
      <c r="BA943" s="35"/>
      <c r="BB943" s="35"/>
      <c r="BC943" s="35"/>
      <c r="BD943" s="35"/>
      <c r="BE943" s="35"/>
      <c r="BF943" s="35"/>
      <c r="BG943" s="35"/>
      <c r="BH943" s="35"/>
      <c r="BI943" s="35"/>
      <c r="BJ943" s="35"/>
      <c r="BK943" s="35"/>
      <c r="BL943" s="35"/>
      <c r="BM943" s="35"/>
      <c r="BN943" s="35"/>
      <c r="BO943" s="35"/>
      <c r="BP943" s="35"/>
      <c r="BQ943" s="35"/>
    </row>
    <row r="944" spans="1:69" ht="18">
      <c r="A944" s="35"/>
      <c r="B944" s="35"/>
      <c r="C944" s="35"/>
      <c r="D944" s="35"/>
      <c r="E944" s="35"/>
      <c r="F944" s="35"/>
      <c r="G944" s="35"/>
      <c r="H944" s="35"/>
      <c r="I944" s="30"/>
      <c r="J944" s="35"/>
      <c r="K944" s="35"/>
      <c r="L944" s="35"/>
      <c r="M944" s="35"/>
      <c r="N944" s="35"/>
      <c r="O944" s="35"/>
      <c r="P944" s="35"/>
      <c r="Q944" s="35"/>
      <c r="R944" s="190"/>
      <c r="S944" s="35"/>
      <c r="T944" s="35"/>
      <c r="U944" s="35"/>
      <c r="V944" s="35"/>
      <c r="W944" s="35"/>
      <c r="X944" s="35"/>
      <c r="Y944" s="143"/>
      <c r="Z944" s="143"/>
      <c r="AA944" s="62"/>
      <c r="AB944" s="62"/>
      <c r="AC944" s="4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  <c r="AV944" s="35"/>
      <c r="AW944" s="35"/>
      <c r="AX944" s="35"/>
      <c r="AY944" s="35"/>
      <c r="AZ944" s="35"/>
      <c r="BA944" s="35"/>
      <c r="BB944" s="35"/>
      <c r="BC944" s="35"/>
      <c r="BD944" s="35"/>
      <c r="BE944" s="35"/>
      <c r="BF944" s="35"/>
      <c r="BG944" s="35"/>
      <c r="BH944" s="35"/>
      <c r="BI944" s="35"/>
      <c r="BJ944" s="35"/>
      <c r="BK944" s="35"/>
      <c r="BL944" s="35"/>
      <c r="BM944" s="35"/>
      <c r="BN944" s="35"/>
      <c r="BO944" s="35"/>
      <c r="BP944" s="35"/>
      <c r="BQ944" s="35"/>
    </row>
    <row r="945" spans="1:69" ht="18">
      <c r="A945" s="35"/>
      <c r="B945" s="35"/>
      <c r="C945" s="35"/>
      <c r="D945" s="35"/>
      <c r="E945" s="35"/>
      <c r="F945" s="35"/>
      <c r="G945" s="35"/>
      <c r="H945" s="35"/>
      <c r="I945" s="30"/>
      <c r="J945" s="35"/>
      <c r="K945" s="35"/>
      <c r="L945" s="35"/>
      <c r="M945" s="35"/>
      <c r="N945" s="35"/>
      <c r="O945" s="35"/>
      <c r="P945" s="35"/>
      <c r="Q945" s="35"/>
      <c r="R945" s="190"/>
      <c r="S945" s="35"/>
      <c r="T945" s="35"/>
      <c r="U945" s="35"/>
      <c r="V945" s="35"/>
      <c r="W945" s="35"/>
      <c r="X945" s="35"/>
      <c r="Y945" s="143"/>
      <c r="Z945" s="143"/>
      <c r="AA945" s="62"/>
      <c r="AB945" s="62"/>
      <c r="AC945" s="4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  <c r="AZ945" s="35"/>
      <c r="BA945" s="35"/>
      <c r="BB945" s="35"/>
      <c r="BC945" s="35"/>
      <c r="BD945" s="35"/>
      <c r="BE945" s="35"/>
      <c r="BF945" s="35"/>
      <c r="BG945" s="35"/>
      <c r="BH945" s="35"/>
      <c r="BI945" s="35"/>
      <c r="BJ945" s="35"/>
      <c r="BK945" s="35"/>
      <c r="BL945" s="35"/>
      <c r="BM945" s="35"/>
      <c r="BN945" s="35"/>
      <c r="BO945" s="35"/>
      <c r="BP945" s="35"/>
      <c r="BQ945" s="35"/>
    </row>
    <row r="946" spans="1:69" ht="18">
      <c r="A946" s="35"/>
      <c r="B946" s="35"/>
      <c r="C946" s="35"/>
      <c r="D946" s="35"/>
      <c r="E946" s="35"/>
      <c r="F946" s="35"/>
      <c r="G946" s="35"/>
      <c r="H946" s="35"/>
      <c r="I946" s="30"/>
      <c r="J946" s="35"/>
      <c r="K946" s="35"/>
      <c r="L946" s="35"/>
      <c r="M946" s="35"/>
      <c r="N946" s="35"/>
      <c r="O946" s="35"/>
      <c r="P946" s="35"/>
      <c r="Q946" s="35"/>
      <c r="R946" s="190"/>
      <c r="S946" s="35"/>
      <c r="T946" s="35"/>
      <c r="U946" s="35"/>
      <c r="V946" s="35"/>
      <c r="W946" s="35"/>
      <c r="X946" s="35"/>
      <c r="Y946" s="143"/>
      <c r="Z946" s="143"/>
      <c r="AA946" s="62"/>
      <c r="AB946" s="62"/>
      <c r="AC946" s="4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  <c r="AV946" s="35"/>
      <c r="AW946" s="35"/>
      <c r="AX946" s="35"/>
      <c r="AY946" s="35"/>
      <c r="AZ946" s="35"/>
      <c r="BA946" s="35"/>
      <c r="BB946" s="35"/>
      <c r="BC946" s="35"/>
      <c r="BD946" s="35"/>
      <c r="BE946" s="35"/>
      <c r="BF946" s="35"/>
      <c r="BG946" s="35"/>
      <c r="BH946" s="35"/>
      <c r="BI946" s="35"/>
      <c r="BJ946" s="35"/>
      <c r="BK946" s="35"/>
      <c r="BL946" s="35"/>
      <c r="BM946" s="35"/>
      <c r="BN946" s="35"/>
      <c r="BO946" s="35"/>
      <c r="BP946" s="35"/>
      <c r="BQ946" s="35"/>
    </row>
    <row r="947" spans="1:69" ht="18">
      <c r="A947" s="35"/>
      <c r="B947" s="35"/>
      <c r="C947" s="35"/>
      <c r="D947" s="35"/>
      <c r="E947" s="35"/>
      <c r="F947" s="35"/>
      <c r="G947" s="35"/>
      <c r="H947" s="35"/>
      <c r="I947" s="30"/>
      <c r="J947" s="35"/>
      <c r="K947" s="35"/>
      <c r="L947" s="35"/>
      <c r="M947" s="35"/>
      <c r="N947" s="35"/>
      <c r="O947" s="35"/>
      <c r="P947" s="35"/>
      <c r="Q947" s="35"/>
      <c r="R947" s="190"/>
      <c r="S947" s="35"/>
      <c r="T947" s="35"/>
      <c r="U947" s="35"/>
      <c r="V947" s="35"/>
      <c r="W947" s="35"/>
      <c r="X947" s="35"/>
      <c r="Y947" s="143"/>
      <c r="Z947" s="143"/>
      <c r="AA947" s="62"/>
      <c r="AB947" s="62"/>
      <c r="AC947" s="4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  <c r="AV947" s="35"/>
      <c r="AW947" s="35"/>
      <c r="AX947" s="35"/>
      <c r="AY947" s="35"/>
      <c r="AZ947" s="35"/>
      <c r="BA947" s="35"/>
      <c r="BB947" s="35"/>
      <c r="BC947" s="35"/>
      <c r="BD947" s="35"/>
      <c r="BE947" s="35"/>
      <c r="BF947" s="35"/>
      <c r="BG947" s="35"/>
      <c r="BH947" s="35"/>
      <c r="BI947" s="35"/>
      <c r="BJ947" s="35"/>
      <c r="BK947" s="35"/>
      <c r="BL947" s="35"/>
      <c r="BM947" s="35"/>
      <c r="BN947" s="35"/>
      <c r="BO947" s="35"/>
      <c r="BP947" s="35"/>
      <c r="BQ947" s="35"/>
    </row>
    <row r="948" spans="1:69" ht="18">
      <c r="A948" s="35"/>
      <c r="B948" s="35"/>
      <c r="C948" s="35"/>
      <c r="D948" s="35"/>
      <c r="E948" s="35"/>
      <c r="F948" s="35"/>
      <c r="G948" s="35"/>
      <c r="H948" s="35"/>
      <c r="I948" s="30"/>
      <c r="J948" s="35"/>
      <c r="K948" s="35"/>
      <c r="L948" s="35"/>
      <c r="M948" s="35"/>
      <c r="N948" s="35"/>
      <c r="O948" s="35"/>
      <c r="P948" s="35"/>
      <c r="Q948" s="35"/>
      <c r="R948" s="190"/>
      <c r="S948" s="35"/>
      <c r="T948" s="35"/>
      <c r="U948" s="35"/>
      <c r="V948" s="35"/>
      <c r="W948" s="35"/>
      <c r="X948" s="35"/>
      <c r="Y948" s="143"/>
      <c r="Z948" s="143"/>
      <c r="AA948" s="62"/>
      <c r="AB948" s="62"/>
      <c r="AC948" s="4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  <c r="AV948" s="35"/>
      <c r="AW948" s="35"/>
      <c r="AX948" s="35"/>
      <c r="AY948" s="35"/>
      <c r="AZ948" s="35"/>
      <c r="BA948" s="35"/>
      <c r="BB948" s="35"/>
      <c r="BC948" s="35"/>
      <c r="BD948" s="35"/>
      <c r="BE948" s="35"/>
      <c r="BF948" s="35"/>
      <c r="BG948" s="35"/>
      <c r="BH948" s="35"/>
      <c r="BI948" s="35"/>
      <c r="BJ948" s="35"/>
      <c r="BK948" s="35"/>
      <c r="BL948" s="35"/>
      <c r="BM948" s="35"/>
      <c r="BN948" s="35"/>
      <c r="BO948" s="35"/>
      <c r="BP948" s="35"/>
      <c r="BQ948" s="35"/>
    </row>
    <row r="949" spans="1:69" ht="18">
      <c r="A949" s="35"/>
      <c r="B949" s="35"/>
      <c r="C949" s="35"/>
      <c r="D949" s="35"/>
      <c r="E949" s="35"/>
      <c r="F949" s="35"/>
      <c r="G949" s="35"/>
      <c r="H949" s="35"/>
      <c r="I949" s="30"/>
      <c r="J949" s="35"/>
      <c r="K949" s="35"/>
      <c r="L949" s="35"/>
      <c r="M949" s="35"/>
      <c r="N949" s="35"/>
      <c r="O949" s="35"/>
      <c r="P949" s="35"/>
      <c r="Q949" s="35"/>
      <c r="R949" s="190"/>
      <c r="S949" s="35"/>
      <c r="T949" s="35"/>
      <c r="U949" s="35"/>
      <c r="V949" s="35"/>
      <c r="W949" s="35"/>
      <c r="X949" s="35"/>
      <c r="Y949" s="143"/>
      <c r="Z949" s="143"/>
      <c r="AA949" s="62"/>
      <c r="AB949" s="62"/>
      <c r="AC949" s="4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  <c r="AV949" s="35"/>
      <c r="AW949" s="35"/>
      <c r="AX949" s="35"/>
      <c r="AY949" s="35"/>
      <c r="AZ949" s="35"/>
      <c r="BA949" s="35"/>
      <c r="BB949" s="35"/>
      <c r="BC949" s="35"/>
      <c r="BD949" s="35"/>
      <c r="BE949" s="35"/>
      <c r="BF949" s="35"/>
      <c r="BG949" s="35"/>
      <c r="BH949" s="35"/>
      <c r="BI949" s="35"/>
      <c r="BJ949" s="35"/>
      <c r="BK949" s="35"/>
      <c r="BL949" s="35"/>
      <c r="BM949" s="35"/>
      <c r="BN949" s="35"/>
      <c r="BO949" s="35"/>
      <c r="BP949" s="35"/>
      <c r="BQ949" s="35"/>
    </row>
    <row r="950" spans="1:69" ht="18">
      <c r="A950" s="35"/>
      <c r="B950" s="35"/>
      <c r="C950" s="35"/>
      <c r="D950" s="35"/>
      <c r="E950" s="35"/>
      <c r="F950" s="35"/>
      <c r="G950" s="35"/>
      <c r="H950" s="35"/>
      <c r="I950" s="30"/>
      <c r="J950" s="35"/>
      <c r="K950" s="35"/>
      <c r="L950" s="35"/>
      <c r="M950" s="35"/>
      <c r="N950" s="35"/>
      <c r="O950" s="35"/>
      <c r="P950" s="35"/>
      <c r="Q950" s="35"/>
      <c r="R950" s="190"/>
      <c r="S950" s="35"/>
      <c r="T950" s="35"/>
      <c r="U950" s="35"/>
      <c r="V950" s="35"/>
      <c r="W950" s="35"/>
      <c r="X950" s="35"/>
      <c r="Y950" s="143"/>
      <c r="Z950" s="143"/>
      <c r="AA950" s="62"/>
      <c r="AB950" s="62"/>
      <c r="AC950" s="4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  <c r="AV950" s="35"/>
      <c r="AW950" s="35"/>
      <c r="AX950" s="35"/>
      <c r="AY950" s="35"/>
      <c r="AZ950" s="35"/>
      <c r="BA950" s="35"/>
      <c r="BB950" s="35"/>
      <c r="BC950" s="35"/>
      <c r="BD950" s="35"/>
      <c r="BE950" s="35"/>
      <c r="BF950" s="35"/>
      <c r="BG950" s="35"/>
      <c r="BH950" s="35"/>
      <c r="BI950" s="35"/>
      <c r="BJ950" s="35"/>
      <c r="BK950" s="35"/>
      <c r="BL950" s="35"/>
      <c r="BM950" s="35"/>
      <c r="BN950" s="35"/>
      <c r="BO950" s="35"/>
      <c r="BP950" s="35"/>
      <c r="BQ950" s="35"/>
    </row>
    <row r="951" spans="1:69" ht="18">
      <c r="A951" s="35"/>
      <c r="B951" s="35"/>
      <c r="C951" s="35"/>
      <c r="D951" s="35"/>
      <c r="E951" s="35"/>
      <c r="F951" s="35"/>
      <c r="G951" s="35"/>
      <c r="H951" s="35"/>
      <c r="I951" s="30"/>
      <c r="J951" s="35"/>
      <c r="K951" s="35"/>
      <c r="L951" s="35"/>
      <c r="M951" s="35"/>
      <c r="N951" s="35"/>
      <c r="O951" s="35"/>
      <c r="P951" s="35"/>
      <c r="Q951" s="35"/>
      <c r="R951" s="190"/>
      <c r="S951" s="35"/>
      <c r="T951" s="35"/>
      <c r="U951" s="35"/>
      <c r="V951" s="35"/>
      <c r="W951" s="35"/>
      <c r="X951" s="35"/>
      <c r="Y951" s="143"/>
      <c r="Z951" s="143"/>
      <c r="AA951" s="62"/>
      <c r="AB951" s="62"/>
      <c r="AC951" s="4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  <c r="AV951" s="35"/>
      <c r="AW951" s="35"/>
      <c r="AX951" s="35"/>
      <c r="AY951" s="35"/>
      <c r="AZ951" s="35"/>
      <c r="BA951" s="35"/>
      <c r="BB951" s="35"/>
      <c r="BC951" s="35"/>
      <c r="BD951" s="35"/>
      <c r="BE951" s="35"/>
      <c r="BF951" s="35"/>
      <c r="BG951" s="35"/>
      <c r="BH951" s="35"/>
      <c r="BI951" s="35"/>
      <c r="BJ951" s="35"/>
      <c r="BK951" s="35"/>
      <c r="BL951" s="35"/>
      <c r="BM951" s="35"/>
      <c r="BN951" s="35"/>
      <c r="BO951" s="35"/>
      <c r="BP951" s="35"/>
      <c r="BQ951" s="35"/>
    </row>
    <row r="952" spans="1:69" ht="18">
      <c r="A952" s="35"/>
      <c r="B952" s="35"/>
      <c r="C952" s="35"/>
      <c r="D952" s="35"/>
      <c r="E952" s="35"/>
      <c r="F952" s="35"/>
      <c r="G952" s="35"/>
      <c r="H952" s="35"/>
      <c r="I952" s="30"/>
      <c r="J952" s="35"/>
      <c r="K952" s="35"/>
      <c r="L952" s="35"/>
      <c r="M952" s="35"/>
      <c r="N952" s="35"/>
      <c r="O952" s="35"/>
      <c r="P952" s="35"/>
      <c r="Q952" s="35"/>
      <c r="R952" s="190"/>
      <c r="S952" s="35"/>
      <c r="T952" s="35"/>
      <c r="U952" s="35"/>
      <c r="V952" s="35"/>
      <c r="W952" s="35"/>
      <c r="X952" s="35"/>
      <c r="Y952" s="143"/>
      <c r="Z952" s="143"/>
      <c r="AA952" s="62"/>
      <c r="AB952" s="62"/>
      <c r="AC952" s="4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  <c r="AV952" s="35"/>
      <c r="AW952" s="35"/>
      <c r="AX952" s="35"/>
      <c r="AY952" s="35"/>
      <c r="AZ952" s="35"/>
      <c r="BA952" s="35"/>
      <c r="BB952" s="35"/>
      <c r="BC952" s="35"/>
      <c r="BD952" s="35"/>
      <c r="BE952" s="35"/>
      <c r="BF952" s="35"/>
      <c r="BG952" s="35"/>
      <c r="BH952" s="35"/>
      <c r="BI952" s="35"/>
      <c r="BJ952" s="35"/>
      <c r="BK952" s="35"/>
      <c r="BL952" s="35"/>
      <c r="BM952" s="35"/>
      <c r="BN952" s="35"/>
      <c r="BO952" s="35"/>
      <c r="BP952" s="35"/>
      <c r="BQ952" s="35"/>
    </row>
    <row r="953" spans="1:69" ht="18">
      <c r="A953" s="35"/>
      <c r="B953" s="35"/>
      <c r="C953" s="35"/>
      <c r="D953" s="35"/>
      <c r="E953" s="35"/>
      <c r="F953" s="35"/>
      <c r="G953" s="35"/>
      <c r="H953" s="35"/>
      <c r="I953" s="30"/>
      <c r="J953" s="35"/>
      <c r="K953" s="35"/>
      <c r="L953" s="35"/>
      <c r="M953" s="35"/>
      <c r="N953" s="35"/>
      <c r="O953" s="35"/>
      <c r="P953" s="35"/>
      <c r="Q953" s="35"/>
      <c r="R953" s="190"/>
      <c r="S953" s="35"/>
      <c r="T953" s="35"/>
      <c r="U953" s="35"/>
      <c r="V953" s="35"/>
      <c r="W953" s="35"/>
      <c r="X953" s="35"/>
      <c r="Y953" s="143"/>
      <c r="Z953" s="143"/>
      <c r="AA953" s="62"/>
      <c r="AB953" s="62"/>
      <c r="AC953" s="4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  <c r="AV953" s="35"/>
      <c r="AW953" s="35"/>
      <c r="AX953" s="35"/>
      <c r="AY953" s="35"/>
      <c r="AZ953" s="35"/>
      <c r="BA953" s="35"/>
      <c r="BB953" s="35"/>
      <c r="BC953" s="35"/>
      <c r="BD953" s="35"/>
      <c r="BE953" s="35"/>
      <c r="BF953" s="35"/>
      <c r="BG953" s="35"/>
      <c r="BH953" s="35"/>
      <c r="BI953" s="35"/>
      <c r="BJ953" s="35"/>
      <c r="BK953" s="35"/>
      <c r="BL953" s="35"/>
      <c r="BM953" s="35"/>
      <c r="BN953" s="35"/>
      <c r="BO953" s="35"/>
      <c r="BP953" s="35"/>
      <c r="BQ953" s="35"/>
    </row>
    <row r="954" spans="1:69" ht="18">
      <c r="A954" s="35"/>
      <c r="B954" s="35"/>
      <c r="C954" s="35"/>
      <c r="D954" s="35"/>
      <c r="E954" s="35"/>
      <c r="F954" s="35"/>
      <c r="G954" s="35"/>
      <c r="H954" s="35"/>
      <c r="I954" s="30"/>
      <c r="J954" s="35"/>
      <c r="K954" s="35"/>
      <c r="L954" s="35"/>
      <c r="M954" s="35"/>
      <c r="N954" s="35"/>
      <c r="O954" s="35"/>
      <c r="P954" s="35"/>
      <c r="Q954" s="35"/>
      <c r="R954" s="190"/>
      <c r="S954" s="35"/>
      <c r="T954" s="35"/>
      <c r="U954" s="35"/>
      <c r="V954" s="35"/>
      <c r="W954" s="35"/>
      <c r="X954" s="35"/>
      <c r="Y954" s="143"/>
      <c r="Z954" s="143"/>
      <c r="AA954" s="62"/>
      <c r="AB954" s="62"/>
      <c r="AC954" s="4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  <c r="AV954" s="35"/>
      <c r="AW954" s="35"/>
      <c r="AX954" s="35"/>
      <c r="AY954" s="35"/>
      <c r="AZ954" s="35"/>
      <c r="BA954" s="35"/>
      <c r="BB954" s="35"/>
      <c r="BC954" s="35"/>
      <c r="BD954" s="35"/>
      <c r="BE954" s="35"/>
      <c r="BF954" s="35"/>
      <c r="BG954" s="35"/>
      <c r="BH954" s="35"/>
      <c r="BI954" s="35"/>
      <c r="BJ954" s="35"/>
      <c r="BK954" s="35"/>
      <c r="BL954" s="35"/>
      <c r="BM954" s="35"/>
      <c r="BN954" s="35"/>
      <c r="BO954" s="35"/>
      <c r="BP954" s="35"/>
      <c r="BQ954" s="35"/>
    </row>
    <row r="955" spans="1:69" ht="18">
      <c r="A955" s="35"/>
      <c r="B955" s="35"/>
      <c r="C955" s="35"/>
      <c r="D955" s="35"/>
      <c r="E955" s="35"/>
      <c r="F955" s="35"/>
      <c r="G955" s="35"/>
      <c r="H955" s="35"/>
      <c r="I955" s="30"/>
      <c r="J955" s="35"/>
      <c r="K955" s="35"/>
      <c r="L955" s="35"/>
      <c r="M955" s="35"/>
      <c r="N955" s="35"/>
      <c r="O955" s="35"/>
      <c r="P955" s="35"/>
      <c r="Q955" s="35"/>
      <c r="R955" s="190"/>
      <c r="S955" s="35"/>
      <c r="T955" s="35"/>
      <c r="U955" s="35"/>
      <c r="V955" s="35"/>
      <c r="W955" s="35"/>
      <c r="X955" s="35"/>
      <c r="Y955" s="143"/>
      <c r="Z955" s="143"/>
      <c r="AA955" s="62"/>
      <c r="AB955" s="62"/>
      <c r="AC955" s="4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  <c r="AV955" s="35"/>
      <c r="AW955" s="35"/>
      <c r="AX955" s="35"/>
      <c r="AY955" s="35"/>
      <c r="AZ955" s="35"/>
      <c r="BA955" s="35"/>
      <c r="BB955" s="35"/>
      <c r="BC955" s="35"/>
      <c r="BD955" s="35"/>
      <c r="BE955" s="35"/>
      <c r="BF955" s="35"/>
      <c r="BG955" s="35"/>
      <c r="BH955" s="35"/>
      <c r="BI955" s="35"/>
      <c r="BJ955" s="35"/>
      <c r="BK955" s="35"/>
      <c r="BL955" s="35"/>
      <c r="BM955" s="35"/>
      <c r="BN955" s="35"/>
      <c r="BO955" s="35"/>
      <c r="BP955" s="35"/>
      <c r="BQ955" s="35"/>
    </row>
    <row r="956" spans="1:69" ht="18">
      <c r="A956" s="35"/>
      <c r="B956" s="35"/>
      <c r="C956" s="35"/>
      <c r="D956" s="35"/>
      <c r="E956" s="35"/>
      <c r="F956" s="35"/>
      <c r="G956" s="35"/>
      <c r="H956" s="35"/>
      <c r="I956" s="30"/>
      <c r="J956" s="35"/>
      <c r="K956" s="35"/>
      <c r="L956" s="35"/>
      <c r="M956" s="35"/>
      <c r="N956" s="35"/>
      <c r="O956" s="35"/>
      <c r="P956" s="35"/>
      <c r="Q956" s="35"/>
      <c r="R956" s="190"/>
      <c r="S956" s="35"/>
      <c r="T956" s="35"/>
      <c r="U956" s="35"/>
      <c r="V956" s="35"/>
      <c r="W956" s="35"/>
      <c r="X956" s="35"/>
      <c r="Y956" s="143"/>
      <c r="Z956" s="143"/>
      <c r="AA956" s="62"/>
      <c r="AB956" s="62"/>
      <c r="AC956" s="4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  <c r="AV956" s="35"/>
      <c r="AW956" s="35"/>
      <c r="AX956" s="35"/>
      <c r="AY956" s="35"/>
      <c r="AZ956" s="35"/>
      <c r="BA956" s="35"/>
      <c r="BB956" s="35"/>
      <c r="BC956" s="35"/>
      <c r="BD956" s="35"/>
      <c r="BE956" s="35"/>
      <c r="BF956" s="35"/>
      <c r="BG956" s="35"/>
      <c r="BH956" s="35"/>
      <c r="BI956" s="35"/>
      <c r="BJ956" s="35"/>
      <c r="BK956" s="35"/>
      <c r="BL956" s="35"/>
      <c r="BM956" s="35"/>
      <c r="BN956" s="35"/>
      <c r="BO956" s="35"/>
      <c r="BP956" s="35"/>
      <c r="BQ956" s="35"/>
    </row>
    <row r="957" spans="1:69" ht="18">
      <c r="A957" s="35"/>
      <c r="B957" s="35"/>
      <c r="C957" s="35"/>
      <c r="D957" s="35"/>
      <c r="E957" s="35"/>
      <c r="F957" s="35"/>
      <c r="G957" s="35"/>
      <c r="H957" s="35"/>
      <c r="I957" s="30"/>
      <c r="J957" s="35"/>
      <c r="K957" s="35"/>
      <c r="L957" s="35"/>
      <c r="M957" s="35"/>
      <c r="N957" s="35"/>
      <c r="O957" s="35"/>
      <c r="P957" s="35"/>
      <c r="Q957" s="35"/>
      <c r="R957" s="190"/>
      <c r="S957" s="35"/>
      <c r="T957" s="35"/>
      <c r="U957" s="35"/>
      <c r="V957" s="35"/>
      <c r="W957" s="35"/>
      <c r="X957" s="35"/>
      <c r="Y957" s="143"/>
      <c r="Z957" s="143"/>
      <c r="AA957" s="62"/>
      <c r="AB957" s="62"/>
      <c r="AC957" s="4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  <c r="AV957" s="35"/>
      <c r="AW957" s="35"/>
      <c r="AX957" s="35"/>
      <c r="AY957" s="35"/>
      <c r="AZ957" s="35"/>
      <c r="BA957" s="35"/>
      <c r="BB957" s="35"/>
      <c r="BC957" s="35"/>
      <c r="BD957" s="35"/>
      <c r="BE957" s="35"/>
      <c r="BF957" s="35"/>
      <c r="BG957" s="35"/>
      <c r="BH957" s="35"/>
      <c r="BI957" s="35"/>
      <c r="BJ957" s="35"/>
      <c r="BK957" s="35"/>
      <c r="BL957" s="35"/>
      <c r="BM957" s="35"/>
      <c r="BN957" s="35"/>
      <c r="BO957" s="35"/>
      <c r="BP957" s="35"/>
      <c r="BQ957" s="35"/>
    </row>
    <row r="958" spans="1:69" ht="18">
      <c r="A958" s="35"/>
      <c r="B958" s="35"/>
      <c r="C958" s="35"/>
      <c r="D958" s="35"/>
      <c r="E958" s="35"/>
      <c r="F958" s="35"/>
      <c r="G958" s="35"/>
      <c r="H958" s="35"/>
      <c r="I958" s="30"/>
      <c r="J958" s="35"/>
      <c r="K958" s="35"/>
      <c r="L958" s="35"/>
      <c r="M958" s="35"/>
      <c r="N958" s="35"/>
      <c r="O958" s="35"/>
      <c r="P958" s="35"/>
      <c r="Q958" s="35"/>
      <c r="R958" s="190"/>
      <c r="S958" s="35"/>
      <c r="T958" s="35"/>
      <c r="U958" s="35"/>
      <c r="V958" s="35"/>
      <c r="W958" s="35"/>
      <c r="X958" s="35"/>
      <c r="Y958" s="143"/>
      <c r="Z958" s="143"/>
      <c r="AA958" s="62"/>
      <c r="AB958" s="62"/>
      <c r="AC958" s="4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  <c r="AV958" s="35"/>
      <c r="AW958" s="35"/>
      <c r="AX958" s="35"/>
      <c r="AY958" s="35"/>
      <c r="AZ958" s="35"/>
      <c r="BA958" s="35"/>
      <c r="BB958" s="35"/>
      <c r="BC958" s="35"/>
      <c r="BD958" s="35"/>
      <c r="BE958" s="35"/>
      <c r="BF958" s="35"/>
      <c r="BG958" s="35"/>
      <c r="BH958" s="35"/>
      <c r="BI958" s="35"/>
      <c r="BJ958" s="35"/>
      <c r="BK958" s="35"/>
      <c r="BL958" s="35"/>
      <c r="BM958" s="35"/>
      <c r="BN958" s="35"/>
      <c r="BO958" s="35"/>
      <c r="BP958" s="35"/>
      <c r="BQ958" s="35"/>
    </row>
    <row r="959" spans="1:69" ht="18">
      <c r="A959" s="35"/>
      <c r="B959" s="35"/>
      <c r="C959" s="35"/>
      <c r="D959" s="35"/>
      <c r="E959" s="35"/>
      <c r="F959" s="35"/>
      <c r="G959" s="35"/>
      <c r="H959" s="35"/>
      <c r="I959" s="30"/>
      <c r="J959" s="35"/>
      <c r="K959" s="35"/>
      <c r="L959" s="35"/>
      <c r="M959" s="35"/>
      <c r="N959" s="35"/>
      <c r="O959" s="35"/>
      <c r="P959" s="35"/>
      <c r="Q959" s="35"/>
      <c r="R959" s="190"/>
      <c r="S959" s="35"/>
      <c r="T959" s="35"/>
      <c r="U959" s="35"/>
      <c r="V959" s="35"/>
      <c r="W959" s="35"/>
      <c r="X959" s="35"/>
      <c r="Y959" s="143"/>
      <c r="Z959" s="143"/>
      <c r="AA959" s="62"/>
      <c r="AB959" s="62"/>
      <c r="AC959" s="4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  <c r="AV959" s="35"/>
      <c r="AW959" s="35"/>
      <c r="AX959" s="35"/>
      <c r="AY959" s="35"/>
      <c r="AZ959" s="35"/>
      <c r="BA959" s="35"/>
      <c r="BB959" s="35"/>
      <c r="BC959" s="35"/>
      <c r="BD959" s="35"/>
      <c r="BE959" s="35"/>
      <c r="BF959" s="35"/>
      <c r="BG959" s="35"/>
      <c r="BH959" s="35"/>
      <c r="BI959" s="35"/>
      <c r="BJ959" s="35"/>
      <c r="BK959" s="35"/>
      <c r="BL959" s="35"/>
      <c r="BM959" s="35"/>
      <c r="BN959" s="35"/>
      <c r="BO959" s="35"/>
      <c r="BP959" s="35"/>
      <c r="BQ959" s="35"/>
    </row>
    <row r="960" spans="1:69" ht="18">
      <c r="A960" s="35"/>
      <c r="B960" s="35"/>
      <c r="C960" s="35"/>
      <c r="D960" s="35"/>
      <c r="E960" s="35"/>
      <c r="F960" s="35"/>
      <c r="G960" s="35"/>
      <c r="H960" s="35"/>
      <c r="I960" s="30"/>
      <c r="J960" s="35"/>
      <c r="K960" s="35"/>
      <c r="L960" s="35"/>
      <c r="M960" s="35"/>
      <c r="N960" s="35"/>
      <c r="O960" s="35"/>
      <c r="P960" s="35"/>
      <c r="Q960" s="35"/>
      <c r="R960" s="190"/>
      <c r="S960" s="35"/>
      <c r="T960" s="35"/>
      <c r="U960" s="35"/>
      <c r="V960" s="35"/>
      <c r="W960" s="35"/>
      <c r="X960" s="35"/>
      <c r="Y960" s="143"/>
      <c r="Z960" s="143"/>
      <c r="AA960" s="62"/>
      <c r="AB960" s="62"/>
      <c r="AC960" s="4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  <c r="AV960" s="35"/>
      <c r="AW960" s="35"/>
      <c r="AX960" s="35"/>
      <c r="AY960" s="35"/>
      <c r="AZ960" s="35"/>
      <c r="BA960" s="35"/>
      <c r="BB960" s="35"/>
      <c r="BC960" s="35"/>
      <c r="BD960" s="35"/>
      <c r="BE960" s="35"/>
      <c r="BF960" s="35"/>
      <c r="BG960" s="35"/>
      <c r="BH960" s="35"/>
      <c r="BI960" s="35"/>
      <c r="BJ960" s="35"/>
      <c r="BK960" s="35"/>
      <c r="BL960" s="35"/>
      <c r="BM960" s="35"/>
      <c r="BN960" s="35"/>
      <c r="BO960" s="35"/>
      <c r="BP960" s="35"/>
      <c r="BQ960" s="35"/>
    </row>
    <row r="961" spans="1:69" ht="18">
      <c r="A961" s="35"/>
      <c r="B961" s="35"/>
      <c r="C961" s="35"/>
      <c r="D961" s="35"/>
      <c r="E961" s="35"/>
      <c r="F961" s="35"/>
      <c r="G961" s="35"/>
      <c r="H961" s="35"/>
      <c r="I961" s="30"/>
      <c r="J961" s="35"/>
      <c r="K961" s="35"/>
      <c r="L961" s="35"/>
      <c r="M961" s="35"/>
      <c r="N961" s="35"/>
      <c r="O961" s="35"/>
      <c r="P961" s="35"/>
      <c r="Q961" s="35"/>
      <c r="R961" s="190"/>
      <c r="S961" s="35"/>
      <c r="T961" s="35"/>
      <c r="U961" s="35"/>
      <c r="V961" s="35"/>
      <c r="W961" s="35"/>
      <c r="X961" s="35"/>
      <c r="Y961" s="143"/>
      <c r="Z961" s="143"/>
      <c r="AA961" s="62"/>
      <c r="AB961" s="62"/>
      <c r="AC961" s="4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  <c r="AV961" s="35"/>
      <c r="AW961" s="35"/>
      <c r="AX961" s="35"/>
      <c r="AY961" s="35"/>
      <c r="AZ961" s="35"/>
      <c r="BA961" s="35"/>
      <c r="BB961" s="35"/>
      <c r="BC961" s="35"/>
      <c r="BD961" s="35"/>
      <c r="BE961" s="35"/>
      <c r="BF961" s="35"/>
      <c r="BG961" s="35"/>
      <c r="BH961" s="35"/>
      <c r="BI961" s="35"/>
      <c r="BJ961" s="35"/>
      <c r="BK961" s="35"/>
      <c r="BL961" s="35"/>
      <c r="BM961" s="35"/>
      <c r="BN961" s="35"/>
      <c r="BO961" s="35"/>
      <c r="BP961" s="35"/>
      <c r="BQ961" s="35"/>
    </row>
    <row r="962" spans="1:69" ht="18">
      <c r="A962" s="35"/>
      <c r="B962" s="35"/>
      <c r="C962" s="35"/>
      <c r="D962" s="35"/>
      <c r="E962" s="35"/>
      <c r="F962" s="35"/>
      <c r="G962" s="35"/>
      <c r="H962" s="35"/>
      <c r="I962" s="30"/>
      <c r="J962" s="35"/>
      <c r="K962" s="35"/>
      <c r="L962" s="35"/>
      <c r="M962" s="35"/>
      <c r="N962" s="35"/>
      <c r="O962" s="35"/>
      <c r="P962" s="35"/>
      <c r="Q962" s="35"/>
      <c r="R962" s="190"/>
      <c r="S962" s="35"/>
      <c r="T962" s="35"/>
      <c r="U962" s="35"/>
      <c r="V962" s="35"/>
      <c r="W962" s="35"/>
      <c r="X962" s="35"/>
      <c r="Y962" s="143"/>
      <c r="Z962" s="143"/>
      <c r="AA962" s="62"/>
      <c r="AB962" s="62"/>
      <c r="AC962" s="4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  <c r="AV962" s="35"/>
      <c r="AW962" s="35"/>
      <c r="AX962" s="35"/>
      <c r="AY962" s="35"/>
      <c r="AZ962" s="35"/>
      <c r="BA962" s="35"/>
      <c r="BB962" s="35"/>
      <c r="BC962" s="35"/>
      <c r="BD962" s="35"/>
      <c r="BE962" s="35"/>
      <c r="BF962" s="35"/>
      <c r="BG962" s="35"/>
      <c r="BH962" s="35"/>
      <c r="BI962" s="35"/>
      <c r="BJ962" s="35"/>
      <c r="BK962" s="35"/>
      <c r="BL962" s="35"/>
      <c r="BM962" s="35"/>
      <c r="BN962" s="35"/>
      <c r="BO962" s="35"/>
      <c r="BP962" s="35"/>
      <c r="BQ962" s="35"/>
    </row>
    <row r="963" spans="1:69" ht="18">
      <c r="A963" s="35"/>
      <c r="B963" s="35"/>
      <c r="C963" s="35"/>
      <c r="D963" s="35"/>
      <c r="E963" s="35"/>
      <c r="F963" s="35"/>
      <c r="G963" s="35"/>
      <c r="H963" s="35"/>
      <c r="I963" s="30"/>
      <c r="J963" s="35"/>
      <c r="K963" s="35"/>
      <c r="L963" s="35"/>
      <c r="M963" s="35"/>
      <c r="N963" s="35"/>
      <c r="O963" s="35"/>
      <c r="P963" s="35"/>
      <c r="Q963" s="35"/>
      <c r="R963" s="190"/>
      <c r="S963" s="35"/>
      <c r="T963" s="35"/>
      <c r="U963" s="35"/>
      <c r="V963" s="35"/>
      <c r="W963" s="35"/>
      <c r="X963" s="35"/>
      <c r="Y963" s="143"/>
      <c r="Z963" s="143"/>
      <c r="AA963" s="62"/>
      <c r="AB963" s="62"/>
      <c r="AC963" s="4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  <c r="AV963" s="35"/>
      <c r="AW963" s="35"/>
      <c r="AX963" s="35"/>
      <c r="AY963" s="35"/>
      <c r="AZ963" s="35"/>
      <c r="BA963" s="35"/>
      <c r="BB963" s="35"/>
      <c r="BC963" s="35"/>
      <c r="BD963" s="35"/>
      <c r="BE963" s="35"/>
      <c r="BF963" s="35"/>
      <c r="BG963" s="35"/>
      <c r="BH963" s="35"/>
      <c r="BI963" s="35"/>
      <c r="BJ963" s="35"/>
      <c r="BK963" s="35"/>
      <c r="BL963" s="35"/>
      <c r="BM963" s="35"/>
      <c r="BN963" s="35"/>
      <c r="BO963" s="35"/>
      <c r="BP963" s="35"/>
      <c r="BQ963" s="35"/>
    </row>
    <row r="964" spans="1:69" ht="18">
      <c r="A964" s="35"/>
      <c r="B964" s="35"/>
      <c r="C964" s="35"/>
      <c r="D964" s="35"/>
      <c r="E964" s="35"/>
      <c r="F964" s="35"/>
      <c r="G964" s="35"/>
      <c r="H964" s="35"/>
      <c r="I964" s="30"/>
      <c r="J964" s="35"/>
      <c r="K964" s="35"/>
      <c r="L964" s="35"/>
      <c r="M964" s="35"/>
      <c r="N964" s="35"/>
      <c r="O964" s="35"/>
      <c r="P964" s="35"/>
      <c r="Q964" s="35"/>
      <c r="R964" s="190"/>
      <c r="S964" s="35"/>
      <c r="T964" s="35"/>
      <c r="U964" s="35"/>
      <c r="V964" s="35"/>
      <c r="W964" s="35"/>
      <c r="X964" s="35"/>
      <c r="Y964" s="143"/>
      <c r="Z964" s="143"/>
      <c r="AA964" s="62"/>
      <c r="AB964" s="62"/>
      <c r="AC964" s="4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  <c r="AV964" s="35"/>
      <c r="AW964" s="35"/>
      <c r="AX964" s="35"/>
      <c r="AY964" s="35"/>
      <c r="AZ964" s="35"/>
      <c r="BA964" s="35"/>
      <c r="BB964" s="35"/>
      <c r="BC964" s="35"/>
      <c r="BD964" s="35"/>
      <c r="BE964" s="35"/>
      <c r="BF964" s="35"/>
      <c r="BG964" s="35"/>
      <c r="BH964" s="35"/>
      <c r="BI964" s="35"/>
      <c r="BJ964" s="35"/>
      <c r="BK964" s="35"/>
      <c r="BL964" s="35"/>
      <c r="BM964" s="35"/>
      <c r="BN964" s="35"/>
      <c r="BO964" s="35"/>
      <c r="BP964" s="35"/>
      <c r="BQ964" s="35"/>
    </row>
    <row r="965" spans="1:69" ht="18">
      <c r="A965" s="35"/>
      <c r="B965" s="35"/>
      <c r="C965" s="35"/>
      <c r="D965" s="35"/>
      <c r="E965" s="35"/>
      <c r="F965" s="35"/>
      <c r="G965" s="35"/>
      <c r="H965" s="35"/>
      <c r="I965" s="30"/>
      <c r="J965" s="35"/>
      <c r="K965" s="35"/>
      <c r="L965" s="35"/>
      <c r="M965" s="35"/>
      <c r="N965" s="35"/>
      <c r="O965" s="35"/>
      <c r="P965" s="35"/>
      <c r="Q965" s="35"/>
      <c r="R965" s="190"/>
      <c r="S965" s="35"/>
      <c r="T965" s="35"/>
      <c r="U965" s="35"/>
      <c r="V965" s="35"/>
      <c r="W965" s="35"/>
      <c r="X965" s="35"/>
      <c r="Y965" s="143"/>
      <c r="Z965" s="143"/>
      <c r="AA965" s="62"/>
      <c r="AB965" s="62"/>
      <c r="AC965" s="4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  <c r="AZ965" s="35"/>
      <c r="BA965" s="35"/>
      <c r="BB965" s="35"/>
      <c r="BC965" s="35"/>
      <c r="BD965" s="35"/>
      <c r="BE965" s="35"/>
      <c r="BF965" s="35"/>
      <c r="BG965" s="35"/>
      <c r="BH965" s="35"/>
      <c r="BI965" s="35"/>
      <c r="BJ965" s="35"/>
      <c r="BK965" s="35"/>
      <c r="BL965" s="35"/>
      <c r="BM965" s="35"/>
      <c r="BN965" s="35"/>
      <c r="BO965" s="35"/>
      <c r="BP965" s="35"/>
      <c r="BQ965" s="35"/>
    </row>
    <row r="966" spans="1:69" ht="18">
      <c r="A966" s="35"/>
      <c r="B966" s="35"/>
      <c r="C966" s="35"/>
      <c r="D966" s="35"/>
      <c r="E966" s="35"/>
      <c r="F966" s="35"/>
      <c r="G966" s="35"/>
      <c r="H966" s="35"/>
      <c r="I966" s="30"/>
      <c r="J966" s="35"/>
      <c r="K966" s="35"/>
      <c r="L966" s="35"/>
      <c r="M966" s="35"/>
      <c r="N966" s="35"/>
      <c r="O966" s="35"/>
      <c r="P966" s="35"/>
      <c r="Q966" s="35"/>
      <c r="R966" s="190"/>
      <c r="S966" s="35"/>
      <c r="T966" s="35"/>
      <c r="U966" s="35"/>
      <c r="V966" s="35"/>
      <c r="W966" s="35"/>
      <c r="X966" s="35"/>
      <c r="Y966" s="143"/>
      <c r="Z966" s="143"/>
      <c r="AA966" s="62"/>
      <c r="AB966" s="62"/>
      <c r="AC966" s="4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  <c r="AV966" s="35"/>
      <c r="AW966" s="35"/>
      <c r="AX966" s="35"/>
      <c r="AY966" s="35"/>
      <c r="AZ966" s="35"/>
      <c r="BA966" s="35"/>
      <c r="BB966" s="35"/>
      <c r="BC966" s="35"/>
      <c r="BD966" s="35"/>
      <c r="BE966" s="35"/>
      <c r="BF966" s="35"/>
      <c r="BG966" s="35"/>
      <c r="BH966" s="35"/>
      <c r="BI966" s="35"/>
      <c r="BJ966" s="35"/>
      <c r="BK966" s="35"/>
      <c r="BL966" s="35"/>
      <c r="BM966" s="35"/>
      <c r="BN966" s="35"/>
      <c r="BO966" s="35"/>
      <c r="BP966" s="35"/>
      <c r="BQ966" s="35"/>
    </row>
    <row r="967" spans="1:69" ht="18">
      <c r="A967" s="35"/>
      <c r="B967" s="35"/>
      <c r="C967" s="35"/>
      <c r="D967" s="35"/>
      <c r="E967" s="35"/>
      <c r="F967" s="35"/>
      <c r="G967" s="35"/>
      <c r="H967" s="35"/>
      <c r="I967" s="30"/>
      <c r="J967" s="35"/>
      <c r="K967" s="35"/>
      <c r="L967" s="35"/>
      <c r="M967" s="35"/>
      <c r="N967" s="35"/>
      <c r="O967" s="35"/>
      <c r="P967" s="35"/>
      <c r="Q967" s="35"/>
      <c r="R967" s="190"/>
      <c r="S967" s="35"/>
      <c r="T967" s="35"/>
      <c r="U967" s="35"/>
      <c r="V967" s="35"/>
      <c r="W967" s="35"/>
      <c r="X967" s="35"/>
      <c r="Y967" s="143"/>
      <c r="Z967" s="143"/>
      <c r="AA967" s="62"/>
      <c r="AB967" s="62"/>
      <c r="AC967" s="4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  <c r="AZ967" s="35"/>
      <c r="BA967" s="35"/>
      <c r="BB967" s="35"/>
      <c r="BC967" s="35"/>
      <c r="BD967" s="35"/>
      <c r="BE967" s="35"/>
      <c r="BF967" s="35"/>
      <c r="BG967" s="35"/>
      <c r="BH967" s="35"/>
      <c r="BI967" s="35"/>
      <c r="BJ967" s="35"/>
      <c r="BK967" s="35"/>
      <c r="BL967" s="35"/>
      <c r="BM967" s="35"/>
      <c r="BN967" s="35"/>
      <c r="BO967" s="35"/>
      <c r="BP967" s="35"/>
      <c r="BQ967" s="35"/>
    </row>
    <row r="968" spans="1:69" ht="18">
      <c r="A968" s="35"/>
      <c r="B968" s="35"/>
      <c r="C968" s="35"/>
      <c r="D968" s="35"/>
      <c r="E968" s="35"/>
      <c r="F968" s="35"/>
      <c r="G968" s="35"/>
      <c r="H968" s="35"/>
      <c r="I968" s="30"/>
      <c r="J968" s="35"/>
      <c r="K968" s="35"/>
      <c r="L968" s="35"/>
      <c r="M968" s="35"/>
      <c r="N968" s="35"/>
      <c r="O968" s="35"/>
      <c r="P968" s="35"/>
      <c r="Q968" s="35"/>
      <c r="R968" s="190"/>
      <c r="S968" s="35"/>
      <c r="T968" s="35"/>
      <c r="U968" s="35"/>
      <c r="V968" s="35"/>
      <c r="W968" s="35"/>
      <c r="X968" s="35"/>
      <c r="Y968" s="143"/>
      <c r="Z968" s="143"/>
      <c r="AA968" s="62"/>
      <c r="AB968" s="62"/>
      <c r="AC968" s="4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  <c r="AZ968" s="35"/>
      <c r="BA968" s="35"/>
      <c r="BB968" s="35"/>
      <c r="BC968" s="35"/>
      <c r="BD968" s="35"/>
      <c r="BE968" s="35"/>
      <c r="BF968" s="35"/>
      <c r="BG968" s="35"/>
      <c r="BH968" s="35"/>
      <c r="BI968" s="35"/>
      <c r="BJ968" s="35"/>
      <c r="BK968" s="35"/>
      <c r="BL968" s="35"/>
      <c r="BM968" s="35"/>
      <c r="BN968" s="35"/>
      <c r="BO968" s="35"/>
      <c r="BP968" s="35"/>
      <c r="BQ968" s="35"/>
    </row>
    <row r="969" spans="1:69" ht="18">
      <c r="A969" s="35"/>
      <c r="B969" s="35"/>
      <c r="C969" s="35"/>
      <c r="D969" s="35"/>
      <c r="E969" s="35"/>
      <c r="F969" s="35"/>
      <c r="G969" s="35"/>
      <c r="H969" s="35"/>
      <c r="I969" s="30"/>
      <c r="J969" s="35"/>
      <c r="K969" s="35"/>
      <c r="L969" s="35"/>
      <c r="M969" s="35"/>
      <c r="N969" s="35"/>
      <c r="O969" s="35"/>
      <c r="P969" s="35"/>
      <c r="Q969" s="35"/>
      <c r="R969" s="190"/>
      <c r="S969" s="35"/>
      <c r="T969" s="35"/>
      <c r="U969" s="35"/>
      <c r="V969" s="35"/>
      <c r="W969" s="35"/>
      <c r="X969" s="35"/>
      <c r="Y969" s="143"/>
      <c r="Z969" s="143"/>
      <c r="AA969" s="62"/>
      <c r="AB969" s="62"/>
      <c r="AC969" s="4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  <c r="AZ969" s="35"/>
      <c r="BA969" s="35"/>
      <c r="BB969" s="35"/>
      <c r="BC969" s="35"/>
      <c r="BD969" s="35"/>
      <c r="BE969" s="35"/>
      <c r="BF969" s="35"/>
      <c r="BG969" s="35"/>
      <c r="BH969" s="35"/>
      <c r="BI969" s="35"/>
      <c r="BJ969" s="35"/>
      <c r="BK969" s="35"/>
      <c r="BL969" s="35"/>
      <c r="BM969" s="35"/>
      <c r="BN969" s="35"/>
      <c r="BO969" s="35"/>
      <c r="BP969" s="35"/>
      <c r="BQ969" s="35"/>
    </row>
    <row r="970" spans="1:69" ht="18">
      <c r="A970" s="35"/>
      <c r="B970" s="35"/>
      <c r="C970" s="35"/>
      <c r="D970" s="35"/>
      <c r="E970" s="35"/>
      <c r="F970" s="35"/>
      <c r="G970" s="35"/>
      <c r="H970" s="35"/>
      <c r="I970" s="30"/>
      <c r="J970" s="35"/>
      <c r="K970" s="35"/>
      <c r="L970" s="35"/>
      <c r="M970" s="35"/>
      <c r="N970" s="35"/>
      <c r="O970" s="35"/>
      <c r="P970" s="35"/>
      <c r="Q970" s="35"/>
      <c r="R970" s="190"/>
      <c r="S970" s="35"/>
      <c r="T970" s="35"/>
      <c r="U970" s="35"/>
      <c r="V970" s="35"/>
      <c r="W970" s="35"/>
      <c r="X970" s="35"/>
      <c r="Y970" s="143"/>
      <c r="Z970" s="143"/>
      <c r="AA970" s="62"/>
      <c r="AB970" s="62"/>
      <c r="AC970" s="4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  <c r="AZ970" s="35"/>
      <c r="BA970" s="35"/>
      <c r="BB970" s="35"/>
      <c r="BC970" s="35"/>
      <c r="BD970" s="35"/>
      <c r="BE970" s="35"/>
      <c r="BF970" s="35"/>
      <c r="BG970" s="35"/>
      <c r="BH970" s="35"/>
      <c r="BI970" s="35"/>
      <c r="BJ970" s="35"/>
      <c r="BK970" s="35"/>
      <c r="BL970" s="35"/>
      <c r="BM970" s="35"/>
      <c r="BN970" s="35"/>
      <c r="BO970" s="35"/>
      <c r="BP970" s="35"/>
      <c r="BQ970" s="35"/>
    </row>
    <row r="971" spans="1:69" ht="18">
      <c r="A971" s="35"/>
      <c r="B971" s="35"/>
      <c r="C971" s="35"/>
      <c r="D971" s="35"/>
      <c r="E971" s="35"/>
      <c r="F971" s="35"/>
      <c r="G971" s="35"/>
      <c r="H971" s="35"/>
      <c r="I971" s="30"/>
      <c r="J971" s="35"/>
      <c r="K971" s="35"/>
      <c r="L971" s="35"/>
      <c r="M971" s="35"/>
      <c r="N971" s="35"/>
      <c r="O971" s="35"/>
      <c r="P971" s="35"/>
      <c r="Q971" s="35"/>
      <c r="R971" s="190"/>
      <c r="S971" s="35"/>
      <c r="T971" s="35"/>
      <c r="U971" s="35"/>
      <c r="V971" s="35"/>
      <c r="W971" s="35"/>
      <c r="X971" s="35"/>
      <c r="Y971" s="143"/>
      <c r="Z971" s="143"/>
      <c r="AA971" s="62"/>
      <c r="AB971" s="62"/>
      <c r="AC971" s="4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  <c r="AV971" s="35"/>
      <c r="AW971" s="35"/>
      <c r="AX971" s="35"/>
      <c r="AY971" s="35"/>
      <c r="AZ971" s="35"/>
      <c r="BA971" s="35"/>
      <c r="BB971" s="35"/>
      <c r="BC971" s="35"/>
      <c r="BD971" s="35"/>
      <c r="BE971" s="35"/>
      <c r="BF971" s="35"/>
      <c r="BG971" s="35"/>
      <c r="BH971" s="35"/>
      <c r="BI971" s="35"/>
      <c r="BJ971" s="35"/>
      <c r="BK971" s="35"/>
      <c r="BL971" s="35"/>
      <c r="BM971" s="35"/>
      <c r="BN971" s="35"/>
      <c r="BO971" s="35"/>
      <c r="BP971" s="35"/>
      <c r="BQ971" s="35"/>
    </row>
    <row r="972" spans="1:69" ht="18">
      <c r="A972" s="35"/>
      <c r="B972" s="35"/>
      <c r="C972" s="35"/>
      <c r="D972" s="35"/>
      <c r="E972" s="35"/>
      <c r="F972" s="35"/>
      <c r="G972" s="35"/>
      <c r="H972" s="35"/>
      <c r="I972" s="30"/>
      <c r="J972" s="35"/>
      <c r="K972" s="35"/>
      <c r="L972" s="35"/>
      <c r="M972" s="35"/>
      <c r="N972" s="35"/>
      <c r="O972" s="35"/>
      <c r="P972" s="35"/>
      <c r="Q972" s="35"/>
      <c r="R972" s="190"/>
      <c r="S972" s="35"/>
      <c r="T972" s="35"/>
      <c r="U972" s="35"/>
      <c r="V972" s="35"/>
      <c r="W972" s="35"/>
      <c r="X972" s="35"/>
      <c r="Y972" s="143"/>
      <c r="Z972" s="143"/>
      <c r="AA972" s="62"/>
      <c r="AB972" s="62"/>
      <c r="AC972" s="4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  <c r="AV972" s="35"/>
      <c r="AW972" s="35"/>
      <c r="AX972" s="35"/>
      <c r="AY972" s="35"/>
      <c r="AZ972" s="35"/>
      <c r="BA972" s="35"/>
      <c r="BB972" s="35"/>
      <c r="BC972" s="35"/>
      <c r="BD972" s="35"/>
      <c r="BE972" s="35"/>
      <c r="BF972" s="35"/>
      <c r="BG972" s="35"/>
      <c r="BH972" s="35"/>
      <c r="BI972" s="35"/>
      <c r="BJ972" s="35"/>
      <c r="BK972" s="35"/>
      <c r="BL972" s="35"/>
      <c r="BM972" s="35"/>
      <c r="BN972" s="35"/>
      <c r="BO972" s="35"/>
      <c r="BP972" s="35"/>
      <c r="BQ972" s="35"/>
    </row>
    <row r="973" spans="1:69" ht="18">
      <c r="A973" s="35"/>
      <c r="B973" s="35"/>
      <c r="C973" s="35"/>
      <c r="D973" s="35"/>
      <c r="E973" s="35"/>
      <c r="F973" s="35"/>
      <c r="G973" s="35"/>
      <c r="H973" s="35"/>
      <c r="I973" s="30"/>
      <c r="J973" s="35"/>
      <c r="K973" s="35"/>
      <c r="L973" s="35"/>
      <c r="M973" s="35"/>
      <c r="N973" s="35"/>
      <c r="O973" s="35"/>
      <c r="P973" s="35"/>
      <c r="Q973" s="35"/>
      <c r="R973" s="190"/>
      <c r="S973" s="35"/>
      <c r="T973" s="35"/>
      <c r="U973" s="35"/>
      <c r="V973" s="35"/>
      <c r="W973" s="35"/>
      <c r="X973" s="35"/>
      <c r="Y973" s="143"/>
      <c r="Z973" s="143"/>
      <c r="AA973" s="62"/>
      <c r="AB973" s="62"/>
      <c r="AC973" s="4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  <c r="AR973" s="35"/>
      <c r="AS973" s="35"/>
      <c r="AT973" s="35"/>
      <c r="AU973" s="35"/>
      <c r="AV973" s="35"/>
      <c r="AW973" s="35"/>
      <c r="AX973" s="35"/>
      <c r="AY973" s="35"/>
      <c r="AZ973" s="35"/>
      <c r="BA973" s="35"/>
      <c r="BB973" s="35"/>
      <c r="BC973" s="35"/>
      <c r="BD973" s="35"/>
      <c r="BE973" s="35"/>
      <c r="BF973" s="35"/>
      <c r="BG973" s="35"/>
      <c r="BH973" s="35"/>
      <c r="BI973" s="35"/>
      <c r="BJ973" s="35"/>
      <c r="BK973" s="35"/>
      <c r="BL973" s="35"/>
      <c r="BM973" s="35"/>
      <c r="BN973" s="35"/>
      <c r="BO973" s="35"/>
      <c r="BP973" s="35"/>
      <c r="BQ973" s="35"/>
    </row>
    <row r="974" spans="1:69" ht="18">
      <c r="A974" s="35"/>
      <c r="B974" s="35"/>
      <c r="C974" s="35"/>
      <c r="D974" s="35"/>
      <c r="E974" s="35"/>
      <c r="F974" s="35"/>
      <c r="G974" s="35"/>
      <c r="H974" s="35"/>
      <c r="I974" s="30"/>
      <c r="J974" s="35"/>
      <c r="K974" s="35"/>
      <c r="L974" s="35"/>
      <c r="M974" s="35"/>
      <c r="N974" s="35"/>
      <c r="O974" s="35"/>
      <c r="P974" s="35"/>
      <c r="Q974" s="35"/>
      <c r="R974" s="190"/>
      <c r="S974" s="35"/>
      <c r="T974" s="35"/>
      <c r="U974" s="35"/>
      <c r="V974" s="35"/>
      <c r="W974" s="35"/>
      <c r="X974" s="35"/>
      <c r="Y974" s="143"/>
      <c r="Z974" s="143"/>
      <c r="AA974" s="62"/>
      <c r="AB974" s="62"/>
      <c r="AC974" s="4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  <c r="AR974" s="35"/>
      <c r="AS974" s="35"/>
      <c r="AT974" s="35"/>
      <c r="AU974" s="35"/>
      <c r="AV974" s="35"/>
      <c r="AW974" s="35"/>
      <c r="AX974" s="35"/>
      <c r="AY974" s="35"/>
      <c r="AZ974" s="35"/>
      <c r="BA974" s="35"/>
      <c r="BB974" s="35"/>
      <c r="BC974" s="35"/>
      <c r="BD974" s="35"/>
      <c r="BE974" s="35"/>
      <c r="BF974" s="35"/>
      <c r="BG974" s="35"/>
      <c r="BH974" s="35"/>
      <c r="BI974" s="35"/>
      <c r="BJ974" s="35"/>
      <c r="BK974" s="35"/>
      <c r="BL974" s="35"/>
      <c r="BM974" s="35"/>
      <c r="BN974" s="35"/>
      <c r="BO974" s="35"/>
      <c r="BP974" s="35"/>
      <c r="BQ974" s="35"/>
    </row>
    <row r="975" spans="1:69" ht="18">
      <c r="A975" s="35"/>
      <c r="B975" s="35"/>
      <c r="C975" s="35"/>
      <c r="D975" s="35"/>
      <c r="E975" s="35"/>
      <c r="F975" s="35"/>
      <c r="G975" s="35"/>
      <c r="H975" s="35"/>
      <c r="I975" s="30"/>
      <c r="J975" s="35"/>
      <c r="K975" s="35"/>
      <c r="L975" s="35"/>
      <c r="M975" s="35"/>
      <c r="N975" s="35"/>
      <c r="O975" s="35"/>
      <c r="P975" s="35"/>
      <c r="Q975" s="35"/>
      <c r="R975" s="190"/>
      <c r="S975" s="35"/>
      <c r="T975" s="35"/>
      <c r="U975" s="35"/>
      <c r="V975" s="35"/>
      <c r="W975" s="35"/>
      <c r="X975" s="35"/>
      <c r="Y975" s="143"/>
      <c r="Z975" s="143"/>
      <c r="AA975" s="62"/>
      <c r="AB975" s="62"/>
      <c r="AC975" s="4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  <c r="AR975" s="35"/>
      <c r="AS975" s="35"/>
      <c r="AT975" s="35"/>
      <c r="AU975" s="35"/>
      <c r="AV975" s="35"/>
      <c r="AW975" s="35"/>
      <c r="AX975" s="35"/>
      <c r="AY975" s="35"/>
      <c r="AZ975" s="35"/>
      <c r="BA975" s="35"/>
      <c r="BB975" s="35"/>
      <c r="BC975" s="35"/>
      <c r="BD975" s="35"/>
      <c r="BE975" s="35"/>
      <c r="BF975" s="35"/>
      <c r="BG975" s="35"/>
      <c r="BH975" s="35"/>
      <c r="BI975" s="35"/>
      <c r="BJ975" s="35"/>
      <c r="BK975" s="35"/>
      <c r="BL975" s="35"/>
      <c r="BM975" s="35"/>
      <c r="BN975" s="35"/>
      <c r="BO975" s="35"/>
      <c r="BP975" s="35"/>
      <c r="BQ975" s="35"/>
    </row>
    <row r="976" spans="1:69" ht="18">
      <c r="A976" s="35"/>
      <c r="B976" s="35"/>
      <c r="C976" s="35"/>
      <c r="D976" s="35"/>
      <c r="E976" s="35"/>
      <c r="F976" s="35"/>
      <c r="G976" s="35"/>
      <c r="H976" s="35"/>
      <c r="I976" s="30"/>
      <c r="J976" s="35"/>
      <c r="K976" s="35"/>
      <c r="L976" s="35"/>
      <c r="M976" s="35"/>
      <c r="N976" s="35"/>
      <c r="O976" s="35"/>
      <c r="P976" s="35"/>
      <c r="Q976" s="35"/>
      <c r="R976" s="190"/>
      <c r="S976" s="35"/>
      <c r="T976" s="35"/>
      <c r="U976" s="35"/>
      <c r="V976" s="35"/>
      <c r="W976" s="35"/>
      <c r="X976" s="35"/>
      <c r="Y976" s="143"/>
      <c r="Z976" s="143"/>
      <c r="AA976" s="62"/>
      <c r="AB976" s="62"/>
      <c r="AC976" s="4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35"/>
      <c r="BH976" s="35"/>
      <c r="BI976" s="35"/>
      <c r="BJ976" s="35"/>
      <c r="BK976" s="35"/>
      <c r="BL976" s="35"/>
      <c r="BM976" s="35"/>
      <c r="BN976" s="35"/>
      <c r="BO976" s="35"/>
      <c r="BP976" s="35"/>
      <c r="BQ976" s="35"/>
    </row>
    <row r="977" spans="1:69" ht="18">
      <c r="A977" s="35"/>
      <c r="B977" s="35"/>
      <c r="C977" s="35"/>
      <c r="D977" s="35"/>
      <c r="E977" s="35"/>
      <c r="F977" s="35"/>
      <c r="G977" s="35"/>
      <c r="H977" s="35"/>
      <c r="I977" s="30"/>
      <c r="J977" s="35"/>
      <c r="K977" s="35"/>
      <c r="L977" s="35"/>
      <c r="M977" s="35"/>
      <c r="N977" s="35"/>
      <c r="O977" s="35"/>
      <c r="P977" s="35"/>
      <c r="Q977" s="35"/>
      <c r="R977" s="190"/>
      <c r="S977" s="35"/>
      <c r="T977" s="35"/>
      <c r="U977" s="35"/>
      <c r="V977" s="35"/>
      <c r="W977" s="35"/>
      <c r="X977" s="35"/>
      <c r="Y977" s="143"/>
      <c r="Z977" s="143"/>
      <c r="AA977" s="62"/>
      <c r="AB977" s="62"/>
      <c r="AC977" s="4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35"/>
      <c r="AZ977" s="35"/>
      <c r="BA977" s="35"/>
      <c r="BB977" s="35"/>
      <c r="BC977" s="35"/>
      <c r="BD977" s="35"/>
      <c r="BE977" s="35"/>
      <c r="BF977" s="35"/>
      <c r="BG977" s="35"/>
      <c r="BH977" s="35"/>
      <c r="BI977" s="35"/>
      <c r="BJ977" s="35"/>
      <c r="BK977" s="35"/>
      <c r="BL977" s="35"/>
      <c r="BM977" s="35"/>
      <c r="BN977" s="35"/>
      <c r="BO977" s="35"/>
      <c r="BP977" s="35"/>
      <c r="BQ977" s="35"/>
    </row>
    <row r="978" spans="1:69" ht="18">
      <c r="A978" s="35"/>
      <c r="B978" s="35"/>
      <c r="C978" s="35"/>
      <c r="D978" s="35"/>
      <c r="E978" s="35"/>
      <c r="F978" s="35"/>
      <c r="G978" s="35"/>
      <c r="H978" s="35"/>
      <c r="I978" s="30"/>
      <c r="J978" s="35"/>
      <c r="K978" s="35"/>
      <c r="L978" s="35"/>
      <c r="M978" s="35"/>
      <c r="N978" s="35"/>
      <c r="O978" s="35"/>
      <c r="P978" s="35"/>
      <c r="Q978" s="35"/>
      <c r="R978" s="190"/>
      <c r="S978" s="35"/>
      <c r="T978" s="35"/>
      <c r="U978" s="35"/>
      <c r="V978" s="35"/>
      <c r="W978" s="35"/>
      <c r="X978" s="35"/>
      <c r="Y978" s="143"/>
      <c r="Z978" s="143"/>
      <c r="AA978" s="62"/>
      <c r="AB978" s="62"/>
      <c r="AC978" s="4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  <c r="AV978" s="35"/>
      <c r="AW978" s="35"/>
      <c r="AX978" s="35"/>
      <c r="AY978" s="35"/>
      <c r="AZ978" s="35"/>
      <c r="BA978" s="35"/>
      <c r="BB978" s="35"/>
      <c r="BC978" s="35"/>
      <c r="BD978" s="35"/>
      <c r="BE978" s="35"/>
      <c r="BF978" s="35"/>
      <c r="BG978" s="35"/>
      <c r="BH978" s="35"/>
      <c r="BI978" s="35"/>
      <c r="BJ978" s="35"/>
      <c r="BK978" s="35"/>
      <c r="BL978" s="35"/>
      <c r="BM978" s="35"/>
      <c r="BN978" s="35"/>
      <c r="BO978" s="35"/>
      <c r="BP978" s="35"/>
      <c r="BQ978" s="35"/>
    </row>
    <row r="979" spans="1:69" ht="18">
      <c r="A979" s="35"/>
      <c r="B979" s="35"/>
      <c r="C979" s="35"/>
      <c r="D979" s="35"/>
      <c r="E979" s="35"/>
      <c r="F979" s="35"/>
      <c r="G979" s="35"/>
      <c r="H979" s="35"/>
      <c r="I979" s="30"/>
      <c r="J979" s="35"/>
      <c r="K979" s="35"/>
      <c r="L979" s="35"/>
      <c r="M979" s="35"/>
      <c r="N979" s="35"/>
      <c r="O979" s="35"/>
      <c r="P979" s="35"/>
      <c r="Q979" s="35"/>
      <c r="R979" s="190"/>
      <c r="S979" s="35"/>
      <c r="T979" s="35"/>
      <c r="U979" s="35"/>
      <c r="V979" s="35"/>
      <c r="W979" s="35"/>
      <c r="X979" s="35"/>
      <c r="Y979" s="143"/>
      <c r="Z979" s="143"/>
      <c r="AA979" s="62"/>
      <c r="AB979" s="62"/>
      <c r="AC979" s="4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  <c r="AV979" s="35"/>
      <c r="AW979" s="35"/>
      <c r="AX979" s="35"/>
      <c r="AY979" s="35"/>
      <c r="AZ979" s="35"/>
      <c r="BA979" s="35"/>
      <c r="BB979" s="35"/>
      <c r="BC979" s="35"/>
      <c r="BD979" s="35"/>
      <c r="BE979" s="35"/>
      <c r="BF979" s="35"/>
      <c r="BG979" s="35"/>
      <c r="BH979" s="35"/>
      <c r="BI979" s="35"/>
      <c r="BJ979" s="35"/>
      <c r="BK979" s="35"/>
      <c r="BL979" s="35"/>
      <c r="BM979" s="35"/>
      <c r="BN979" s="35"/>
      <c r="BO979" s="35"/>
      <c r="BP979" s="35"/>
      <c r="BQ979" s="35"/>
    </row>
    <row r="980" spans="1:69" ht="18">
      <c r="A980" s="35"/>
      <c r="B980" s="35"/>
      <c r="C980" s="35"/>
      <c r="D980" s="35"/>
      <c r="E980" s="35"/>
      <c r="F980" s="35"/>
      <c r="G980" s="35"/>
      <c r="H980" s="35"/>
      <c r="I980" s="30"/>
      <c r="J980" s="35"/>
      <c r="K980" s="35"/>
      <c r="L980" s="35"/>
      <c r="M980" s="35"/>
      <c r="N980" s="35"/>
      <c r="O980" s="35"/>
      <c r="P980" s="35"/>
      <c r="Q980" s="35"/>
      <c r="R980" s="190"/>
      <c r="S980" s="35"/>
      <c r="T980" s="35"/>
      <c r="U980" s="35"/>
      <c r="V980" s="35"/>
      <c r="W980" s="35"/>
      <c r="X980" s="35"/>
      <c r="Y980" s="143"/>
      <c r="Z980" s="143"/>
      <c r="AA980" s="62"/>
      <c r="AB980" s="62"/>
      <c r="AC980" s="4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  <c r="AV980" s="35"/>
      <c r="AW980" s="35"/>
      <c r="AX980" s="35"/>
      <c r="AY980" s="35"/>
      <c r="AZ980" s="35"/>
      <c r="BA980" s="35"/>
      <c r="BB980" s="35"/>
      <c r="BC980" s="35"/>
      <c r="BD980" s="35"/>
      <c r="BE980" s="35"/>
      <c r="BF980" s="35"/>
      <c r="BG980" s="35"/>
      <c r="BH980" s="35"/>
      <c r="BI980" s="35"/>
      <c r="BJ980" s="35"/>
      <c r="BK980" s="35"/>
      <c r="BL980" s="35"/>
      <c r="BM980" s="35"/>
      <c r="BN980" s="35"/>
      <c r="BO980" s="35"/>
      <c r="BP980" s="35"/>
      <c r="BQ980" s="35"/>
    </row>
    <row r="981" spans="1:69" ht="18">
      <c r="A981" s="35"/>
      <c r="B981" s="35"/>
      <c r="C981" s="35"/>
      <c r="D981" s="35"/>
      <c r="E981" s="35"/>
      <c r="F981" s="35"/>
      <c r="G981" s="35"/>
      <c r="H981" s="35"/>
      <c r="I981" s="30"/>
      <c r="J981" s="35"/>
      <c r="K981" s="35"/>
      <c r="L981" s="35"/>
      <c r="M981" s="35"/>
      <c r="N981" s="35"/>
      <c r="O981" s="35"/>
      <c r="P981" s="35"/>
      <c r="Q981" s="35"/>
      <c r="R981" s="190"/>
      <c r="S981" s="35"/>
      <c r="T981" s="35"/>
      <c r="U981" s="35"/>
      <c r="V981" s="35"/>
      <c r="W981" s="35"/>
      <c r="X981" s="35"/>
      <c r="Y981" s="143"/>
      <c r="Z981" s="143"/>
      <c r="AA981" s="62"/>
      <c r="AB981" s="62"/>
      <c r="AC981" s="4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  <c r="AV981" s="35"/>
      <c r="AW981" s="35"/>
      <c r="AX981" s="35"/>
      <c r="AY981" s="35"/>
      <c r="AZ981" s="35"/>
      <c r="BA981" s="35"/>
      <c r="BB981" s="35"/>
      <c r="BC981" s="35"/>
      <c r="BD981" s="35"/>
      <c r="BE981" s="35"/>
      <c r="BF981" s="35"/>
      <c r="BG981" s="35"/>
      <c r="BH981" s="35"/>
      <c r="BI981" s="35"/>
      <c r="BJ981" s="35"/>
      <c r="BK981" s="35"/>
      <c r="BL981" s="35"/>
      <c r="BM981" s="35"/>
      <c r="BN981" s="35"/>
      <c r="BO981" s="35"/>
      <c r="BP981" s="35"/>
      <c r="BQ981" s="35"/>
    </row>
    <row r="982" spans="1:69" ht="18">
      <c r="A982" s="35"/>
      <c r="B982" s="35"/>
      <c r="C982" s="35"/>
      <c r="D982" s="35"/>
      <c r="E982" s="35"/>
      <c r="F982" s="35"/>
      <c r="G982" s="35"/>
      <c r="H982" s="35"/>
      <c r="I982" s="30"/>
      <c r="J982" s="35"/>
      <c r="K982" s="35"/>
      <c r="L982" s="35"/>
      <c r="M982" s="35"/>
      <c r="N982" s="35"/>
      <c r="O982" s="35"/>
      <c r="P982" s="35"/>
      <c r="Q982" s="35"/>
      <c r="R982" s="190"/>
      <c r="S982" s="35"/>
      <c r="T982" s="35"/>
      <c r="U982" s="35"/>
      <c r="V982" s="35"/>
      <c r="W982" s="35"/>
      <c r="X982" s="35"/>
      <c r="Y982" s="143"/>
      <c r="Z982" s="143"/>
      <c r="AA982" s="62"/>
      <c r="AB982" s="62"/>
      <c r="AC982" s="4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  <c r="AV982" s="35"/>
      <c r="AW982" s="35"/>
      <c r="AX982" s="35"/>
      <c r="AY982" s="35"/>
      <c r="AZ982" s="35"/>
      <c r="BA982" s="35"/>
      <c r="BB982" s="35"/>
      <c r="BC982" s="35"/>
      <c r="BD982" s="35"/>
      <c r="BE982" s="35"/>
      <c r="BF982" s="35"/>
      <c r="BG982" s="35"/>
      <c r="BH982" s="35"/>
      <c r="BI982" s="35"/>
      <c r="BJ982" s="35"/>
      <c r="BK982" s="35"/>
      <c r="BL982" s="35"/>
      <c r="BM982" s="35"/>
      <c r="BN982" s="35"/>
      <c r="BO982" s="35"/>
      <c r="BP982" s="35"/>
      <c r="BQ982" s="35"/>
    </row>
    <row r="983" spans="1:69" ht="18">
      <c r="A983" s="35"/>
      <c r="B983" s="35"/>
      <c r="C983" s="35"/>
      <c r="D983" s="35"/>
      <c r="E983" s="35"/>
      <c r="F983" s="35"/>
      <c r="G983" s="35"/>
      <c r="H983" s="35"/>
      <c r="I983" s="30"/>
      <c r="J983" s="35"/>
      <c r="K983" s="35"/>
      <c r="L983" s="35"/>
      <c r="M983" s="35"/>
      <c r="N983" s="35"/>
      <c r="O983" s="35"/>
      <c r="P983" s="35"/>
      <c r="Q983" s="35"/>
      <c r="R983" s="190"/>
      <c r="S983" s="35"/>
      <c r="T983" s="35"/>
      <c r="U983" s="35"/>
      <c r="V983" s="35"/>
      <c r="W983" s="35"/>
      <c r="X983" s="35"/>
      <c r="Y983" s="143"/>
      <c r="Z983" s="143"/>
      <c r="AA983" s="62"/>
      <c r="AB983" s="62"/>
      <c r="AC983" s="4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  <c r="AV983" s="35"/>
      <c r="AW983" s="35"/>
      <c r="AX983" s="35"/>
      <c r="AY983" s="35"/>
      <c r="AZ983" s="35"/>
      <c r="BA983" s="35"/>
      <c r="BB983" s="35"/>
      <c r="BC983" s="35"/>
      <c r="BD983" s="35"/>
      <c r="BE983" s="35"/>
      <c r="BF983" s="35"/>
      <c r="BG983" s="35"/>
      <c r="BH983" s="35"/>
      <c r="BI983" s="35"/>
      <c r="BJ983" s="35"/>
      <c r="BK983" s="35"/>
      <c r="BL983" s="35"/>
      <c r="BM983" s="35"/>
      <c r="BN983" s="35"/>
      <c r="BO983" s="35"/>
      <c r="BP983" s="35"/>
      <c r="BQ983" s="35"/>
    </row>
    <row r="984" spans="1:69" ht="18">
      <c r="A984" s="35"/>
      <c r="B984" s="35"/>
      <c r="C984" s="35"/>
      <c r="D984" s="35"/>
      <c r="E984" s="35"/>
      <c r="F984" s="35"/>
      <c r="G984" s="35"/>
      <c r="H984" s="35"/>
      <c r="I984" s="30"/>
      <c r="J984" s="35"/>
      <c r="K984" s="35"/>
      <c r="L984" s="35"/>
      <c r="M984" s="35"/>
      <c r="N984" s="35"/>
      <c r="O984" s="35"/>
      <c r="P984" s="35"/>
      <c r="Q984" s="35"/>
      <c r="R984" s="190"/>
      <c r="S984" s="35"/>
      <c r="T984" s="35"/>
      <c r="U984" s="35"/>
      <c r="V984" s="35"/>
      <c r="W984" s="35"/>
      <c r="X984" s="35"/>
      <c r="Y984" s="143"/>
      <c r="Z984" s="143"/>
      <c r="AA984" s="62"/>
      <c r="AB984" s="62"/>
      <c r="AC984" s="4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  <c r="AR984" s="35"/>
      <c r="AS984" s="35"/>
      <c r="AT984" s="35"/>
      <c r="AU984" s="35"/>
      <c r="AV984" s="35"/>
      <c r="AW984" s="35"/>
      <c r="AX984" s="35"/>
      <c r="AY984" s="35"/>
      <c r="AZ984" s="35"/>
      <c r="BA984" s="35"/>
      <c r="BB984" s="35"/>
      <c r="BC984" s="35"/>
      <c r="BD984" s="35"/>
      <c r="BE984" s="35"/>
      <c r="BF984" s="35"/>
      <c r="BG984" s="35"/>
      <c r="BH984" s="35"/>
      <c r="BI984" s="35"/>
      <c r="BJ984" s="35"/>
      <c r="BK984" s="35"/>
      <c r="BL984" s="35"/>
      <c r="BM984" s="35"/>
      <c r="BN984" s="35"/>
      <c r="BO984" s="35"/>
      <c r="BP984" s="35"/>
      <c r="BQ984" s="35"/>
    </row>
    <row r="985" spans="1:69" ht="18">
      <c r="A985" s="35"/>
      <c r="B985" s="35"/>
      <c r="C985" s="35"/>
      <c r="D985" s="35"/>
      <c r="E985" s="35"/>
      <c r="F985" s="35"/>
      <c r="G985" s="35"/>
      <c r="H985" s="35"/>
      <c r="I985" s="30"/>
      <c r="J985" s="35"/>
      <c r="K985" s="35"/>
      <c r="L985" s="35"/>
      <c r="M985" s="35"/>
      <c r="N985" s="35"/>
      <c r="O985" s="35"/>
      <c r="P985" s="35"/>
      <c r="Q985" s="35"/>
      <c r="R985" s="190"/>
      <c r="S985" s="35"/>
      <c r="T985" s="35"/>
      <c r="U985" s="35"/>
      <c r="V985" s="35"/>
      <c r="W985" s="35"/>
      <c r="X985" s="35"/>
      <c r="Y985" s="143"/>
      <c r="Z985" s="143"/>
      <c r="AA985" s="62"/>
      <c r="AB985" s="62"/>
      <c r="AC985" s="4"/>
      <c r="AD985" s="35"/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  <c r="AR985" s="35"/>
      <c r="AS985" s="35"/>
      <c r="AT985" s="35"/>
      <c r="AU985" s="35"/>
      <c r="AV985" s="35"/>
      <c r="AW985" s="35"/>
      <c r="AX985" s="35"/>
      <c r="AY985" s="35"/>
      <c r="AZ985" s="35"/>
      <c r="BA985" s="35"/>
      <c r="BB985" s="35"/>
      <c r="BC985" s="35"/>
      <c r="BD985" s="35"/>
      <c r="BE985" s="35"/>
      <c r="BF985" s="35"/>
      <c r="BG985" s="35"/>
      <c r="BH985" s="35"/>
      <c r="BI985" s="35"/>
      <c r="BJ985" s="35"/>
      <c r="BK985" s="35"/>
      <c r="BL985" s="35"/>
      <c r="BM985" s="35"/>
      <c r="BN985" s="35"/>
      <c r="BO985" s="35"/>
      <c r="BP985" s="35"/>
      <c r="BQ985" s="35"/>
    </row>
    <row r="986" spans="1:69" ht="18">
      <c r="A986" s="35"/>
      <c r="B986" s="35"/>
      <c r="C986" s="35"/>
      <c r="D986" s="35"/>
      <c r="E986" s="35"/>
      <c r="F986" s="35"/>
      <c r="G986" s="35"/>
      <c r="H986" s="35"/>
      <c r="I986" s="30"/>
      <c r="J986" s="35"/>
      <c r="K986" s="35"/>
      <c r="L986" s="35"/>
      <c r="M986" s="35"/>
      <c r="N986" s="35"/>
      <c r="O986" s="35"/>
      <c r="P986" s="35"/>
      <c r="Q986" s="35"/>
      <c r="R986" s="190"/>
      <c r="S986" s="35"/>
      <c r="T986" s="35"/>
      <c r="U986" s="35"/>
      <c r="V986" s="35"/>
      <c r="W986" s="35"/>
      <c r="X986" s="35"/>
      <c r="Y986" s="143"/>
      <c r="Z986" s="143"/>
      <c r="AA986" s="62"/>
      <c r="AB986" s="62"/>
      <c r="AC986" s="4"/>
      <c r="AD986" s="35"/>
      <c r="AE986" s="35"/>
      <c r="AF986" s="35"/>
      <c r="AG986" s="35"/>
      <c r="AH986" s="35"/>
      <c r="AI986" s="35"/>
      <c r="AJ986" s="35"/>
      <c r="AK986" s="35"/>
      <c r="AL986" s="35"/>
      <c r="AM986" s="35"/>
      <c r="AN986" s="35"/>
      <c r="AO986" s="35"/>
      <c r="AP986" s="35"/>
      <c r="AQ986" s="35"/>
      <c r="AR986" s="35"/>
      <c r="AS986" s="35"/>
      <c r="AT986" s="35"/>
      <c r="AU986" s="35"/>
      <c r="AV986" s="35"/>
      <c r="AW986" s="35"/>
      <c r="AX986" s="35"/>
      <c r="AY986" s="35"/>
      <c r="AZ986" s="35"/>
      <c r="BA986" s="35"/>
      <c r="BB986" s="35"/>
      <c r="BC986" s="35"/>
      <c r="BD986" s="35"/>
      <c r="BE986" s="35"/>
      <c r="BF986" s="35"/>
      <c r="BG986" s="35"/>
      <c r="BH986" s="35"/>
      <c r="BI986" s="35"/>
      <c r="BJ986" s="35"/>
      <c r="BK986" s="35"/>
      <c r="BL986" s="35"/>
      <c r="BM986" s="35"/>
      <c r="BN986" s="35"/>
      <c r="BO986" s="35"/>
      <c r="BP986" s="35"/>
      <c r="BQ986" s="35"/>
    </row>
    <row r="987" spans="1:69" ht="18">
      <c r="A987" s="35"/>
      <c r="B987" s="35"/>
      <c r="C987" s="35"/>
      <c r="D987" s="35"/>
      <c r="E987" s="35"/>
      <c r="F987" s="35"/>
      <c r="G987" s="35"/>
      <c r="H987" s="35"/>
      <c r="I987" s="30"/>
      <c r="J987" s="35"/>
      <c r="K987" s="35"/>
      <c r="L987" s="35"/>
      <c r="M987" s="35"/>
      <c r="N987" s="35"/>
      <c r="O987" s="35"/>
      <c r="P987" s="35"/>
      <c r="Q987" s="35"/>
      <c r="R987" s="190"/>
      <c r="S987" s="35"/>
      <c r="T987" s="35"/>
      <c r="U987" s="35"/>
      <c r="V987" s="35"/>
      <c r="W987" s="35"/>
      <c r="X987" s="35"/>
      <c r="Y987" s="143"/>
      <c r="Z987" s="143"/>
      <c r="AA987" s="62"/>
      <c r="AB987" s="62"/>
      <c r="AC987" s="4"/>
      <c r="AD987" s="35"/>
      <c r="AE987" s="35"/>
      <c r="AF987" s="35"/>
      <c r="AG987" s="35"/>
      <c r="AH987" s="35"/>
      <c r="AI987" s="35"/>
      <c r="AJ987" s="35"/>
      <c r="AK987" s="35"/>
      <c r="AL987" s="35"/>
      <c r="AM987" s="35"/>
      <c r="AN987" s="35"/>
      <c r="AO987" s="35"/>
      <c r="AP987" s="35"/>
      <c r="AQ987" s="35"/>
      <c r="AR987" s="35"/>
      <c r="AS987" s="35"/>
      <c r="AT987" s="35"/>
      <c r="AU987" s="35"/>
      <c r="AV987" s="35"/>
      <c r="AW987" s="35"/>
      <c r="AX987" s="35"/>
      <c r="AY987" s="35"/>
      <c r="AZ987" s="35"/>
      <c r="BA987" s="35"/>
      <c r="BB987" s="35"/>
      <c r="BC987" s="35"/>
      <c r="BD987" s="35"/>
      <c r="BE987" s="35"/>
      <c r="BF987" s="35"/>
      <c r="BG987" s="35"/>
      <c r="BH987" s="35"/>
      <c r="BI987" s="35"/>
      <c r="BJ987" s="35"/>
      <c r="BK987" s="35"/>
      <c r="BL987" s="35"/>
      <c r="BM987" s="35"/>
      <c r="BN987" s="35"/>
      <c r="BO987" s="35"/>
      <c r="BP987" s="35"/>
      <c r="BQ987" s="35"/>
    </row>
    <row r="988" spans="1:69" ht="18">
      <c r="A988" s="35"/>
      <c r="B988" s="35"/>
      <c r="C988" s="35"/>
      <c r="D988" s="35"/>
      <c r="E988" s="35"/>
      <c r="F988" s="35"/>
      <c r="G988" s="35"/>
      <c r="H988" s="35"/>
      <c r="I988" s="30"/>
      <c r="J988" s="35"/>
      <c r="K988" s="35"/>
      <c r="L988" s="35"/>
      <c r="M988" s="35"/>
      <c r="N988" s="35"/>
      <c r="O988" s="35"/>
      <c r="P988" s="35"/>
      <c r="Q988" s="35"/>
      <c r="R988" s="190"/>
      <c r="S988" s="35"/>
      <c r="T988" s="35"/>
      <c r="U988" s="35"/>
      <c r="V988" s="35"/>
      <c r="W988" s="35"/>
      <c r="X988" s="35"/>
      <c r="Y988" s="143"/>
      <c r="Z988" s="143"/>
      <c r="AA988" s="62"/>
      <c r="AB988" s="62"/>
      <c r="AC988" s="4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35"/>
      <c r="AP988" s="35"/>
      <c r="AQ988" s="35"/>
      <c r="AR988" s="35"/>
      <c r="AS988" s="35"/>
      <c r="AT988" s="35"/>
      <c r="AU988" s="35"/>
      <c r="AV988" s="35"/>
      <c r="AW988" s="35"/>
      <c r="AX988" s="35"/>
      <c r="AY988" s="35"/>
      <c r="AZ988" s="35"/>
      <c r="BA988" s="35"/>
      <c r="BB988" s="35"/>
      <c r="BC988" s="35"/>
      <c r="BD988" s="35"/>
      <c r="BE988" s="35"/>
      <c r="BF988" s="35"/>
      <c r="BG988" s="35"/>
      <c r="BH988" s="35"/>
      <c r="BI988" s="35"/>
      <c r="BJ988" s="35"/>
      <c r="BK988" s="35"/>
      <c r="BL988" s="35"/>
      <c r="BM988" s="35"/>
      <c r="BN988" s="35"/>
      <c r="BO988" s="35"/>
      <c r="BP988" s="35"/>
      <c r="BQ988" s="35"/>
    </row>
    <row r="989" spans="1:69" ht="18">
      <c r="A989" s="35"/>
      <c r="B989" s="35"/>
      <c r="C989" s="35"/>
      <c r="D989" s="35"/>
      <c r="E989" s="35"/>
      <c r="F989" s="35"/>
      <c r="G989" s="35"/>
      <c r="H989" s="35"/>
      <c r="I989" s="30"/>
      <c r="J989" s="35"/>
      <c r="K989" s="35"/>
      <c r="L989" s="35"/>
      <c r="M989" s="35"/>
      <c r="N989" s="35"/>
      <c r="O989" s="35"/>
      <c r="P989" s="35"/>
      <c r="Q989" s="35"/>
      <c r="R989" s="190"/>
      <c r="S989" s="35"/>
      <c r="T989" s="35"/>
      <c r="U989" s="35"/>
      <c r="V989" s="35"/>
      <c r="W989" s="35"/>
      <c r="X989" s="35"/>
      <c r="Y989" s="143"/>
      <c r="Z989" s="143"/>
      <c r="AA989" s="62"/>
      <c r="AB989" s="62"/>
      <c r="AC989" s="4"/>
      <c r="AD989" s="35"/>
      <c r="AE989" s="35"/>
      <c r="AF989" s="35"/>
      <c r="AG989" s="35"/>
      <c r="AH989" s="35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35"/>
      <c r="AT989" s="35"/>
      <c r="AU989" s="35"/>
      <c r="AV989" s="35"/>
      <c r="AW989" s="35"/>
      <c r="AX989" s="35"/>
      <c r="AY989" s="35"/>
      <c r="AZ989" s="35"/>
      <c r="BA989" s="35"/>
      <c r="BB989" s="35"/>
      <c r="BC989" s="35"/>
      <c r="BD989" s="35"/>
      <c r="BE989" s="35"/>
      <c r="BF989" s="35"/>
      <c r="BG989" s="35"/>
      <c r="BH989" s="35"/>
      <c r="BI989" s="35"/>
      <c r="BJ989" s="35"/>
      <c r="BK989" s="35"/>
      <c r="BL989" s="35"/>
      <c r="BM989" s="35"/>
      <c r="BN989" s="35"/>
      <c r="BO989" s="35"/>
      <c r="BP989" s="35"/>
      <c r="BQ989" s="35"/>
    </row>
    <row r="990" spans="1:69" ht="18">
      <c r="A990" s="35"/>
      <c r="B990" s="35"/>
      <c r="C990" s="35"/>
      <c r="D990" s="35"/>
      <c r="E990" s="35"/>
      <c r="F990" s="35"/>
      <c r="G990" s="35"/>
      <c r="H990" s="35"/>
      <c r="I990" s="30"/>
      <c r="J990" s="35"/>
      <c r="K990" s="35"/>
      <c r="L990" s="35"/>
      <c r="M990" s="35"/>
      <c r="N990" s="35"/>
      <c r="O990" s="35"/>
      <c r="P990" s="35"/>
      <c r="Q990" s="35"/>
      <c r="R990" s="190"/>
      <c r="S990" s="35"/>
      <c r="T990" s="35"/>
      <c r="U990" s="35"/>
      <c r="V990" s="35"/>
      <c r="W990" s="35"/>
      <c r="X990" s="35"/>
      <c r="Y990" s="143"/>
      <c r="Z990" s="143"/>
      <c r="AA990" s="62"/>
      <c r="AB990" s="62"/>
      <c r="AC990" s="4"/>
      <c r="AD990" s="35"/>
      <c r="AE990" s="35"/>
      <c r="AF990" s="35"/>
      <c r="AG990" s="35"/>
      <c r="AH990" s="35"/>
      <c r="AI990" s="35"/>
      <c r="AJ990" s="35"/>
      <c r="AK990" s="35"/>
      <c r="AL990" s="35"/>
      <c r="AM990" s="35"/>
      <c r="AN990" s="35"/>
      <c r="AO990" s="35"/>
      <c r="AP990" s="35"/>
      <c r="AQ990" s="35"/>
      <c r="AR990" s="35"/>
      <c r="AS990" s="35"/>
      <c r="AT990" s="35"/>
      <c r="AU990" s="35"/>
      <c r="AV990" s="35"/>
      <c r="AW990" s="35"/>
      <c r="AX990" s="35"/>
      <c r="AY990" s="35"/>
      <c r="AZ990" s="35"/>
      <c r="BA990" s="35"/>
      <c r="BB990" s="35"/>
      <c r="BC990" s="35"/>
      <c r="BD990" s="35"/>
      <c r="BE990" s="35"/>
      <c r="BF990" s="35"/>
      <c r="BG990" s="35"/>
      <c r="BH990" s="35"/>
      <c r="BI990" s="35"/>
      <c r="BJ990" s="35"/>
      <c r="BK990" s="35"/>
      <c r="BL990" s="35"/>
      <c r="BM990" s="35"/>
      <c r="BN990" s="35"/>
      <c r="BO990" s="35"/>
      <c r="BP990" s="35"/>
      <c r="BQ990" s="35"/>
    </row>
    <row r="991" spans="1:69" ht="18">
      <c r="A991" s="35"/>
      <c r="B991" s="35"/>
      <c r="C991" s="35"/>
      <c r="D991" s="35"/>
      <c r="E991" s="35"/>
      <c r="F991" s="35"/>
      <c r="G991" s="35"/>
      <c r="H991" s="35"/>
      <c r="I991" s="30"/>
      <c r="J991" s="35"/>
      <c r="K991" s="35"/>
      <c r="L991" s="35"/>
      <c r="M991" s="35"/>
      <c r="N991" s="35"/>
      <c r="O991" s="35"/>
      <c r="P991" s="35"/>
      <c r="Q991" s="35"/>
      <c r="R991" s="190"/>
      <c r="S991" s="35"/>
      <c r="T991" s="35"/>
      <c r="U991" s="35"/>
      <c r="V991" s="35"/>
      <c r="W991" s="35"/>
      <c r="X991" s="35"/>
      <c r="Y991" s="143"/>
      <c r="Z991" s="143"/>
      <c r="AA991" s="62"/>
      <c r="AB991" s="62"/>
      <c r="AC991" s="4"/>
      <c r="AD991" s="35"/>
      <c r="AE991" s="35"/>
      <c r="AF991" s="35"/>
      <c r="AG991" s="35"/>
      <c r="AH991" s="35"/>
      <c r="AI991" s="35"/>
      <c r="AJ991" s="35"/>
      <c r="AK991" s="35"/>
      <c r="AL991" s="35"/>
      <c r="AM991" s="35"/>
      <c r="AN991" s="35"/>
      <c r="AO991" s="35"/>
      <c r="AP991" s="35"/>
      <c r="AQ991" s="35"/>
      <c r="AR991" s="35"/>
      <c r="AS991" s="35"/>
      <c r="AT991" s="35"/>
      <c r="AU991" s="35"/>
      <c r="AV991" s="35"/>
      <c r="AW991" s="35"/>
      <c r="AX991" s="35"/>
      <c r="AY991" s="35"/>
      <c r="AZ991" s="35"/>
      <c r="BA991" s="35"/>
      <c r="BB991" s="35"/>
      <c r="BC991" s="35"/>
      <c r="BD991" s="35"/>
      <c r="BE991" s="35"/>
      <c r="BF991" s="35"/>
      <c r="BG991" s="35"/>
      <c r="BH991" s="35"/>
      <c r="BI991" s="35"/>
      <c r="BJ991" s="35"/>
      <c r="BK991" s="35"/>
      <c r="BL991" s="35"/>
      <c r="BM991" s="35"/>
      <c r="BN991" s="35"/>
      <c r="BO991" s="35"/>
      <c r="BP991" s="35"/>
      <c r="BQ991" s="35"/>
    </row>
    <row r="992" spans="1:69" ht="18">
      <c r="A992" s="35"/>
      <c r="B992" s="35"/>
      <c r="C992" s="35"/>
      <c r="D992" s="35"/>
      <c r="E992" s="35"/>
      <c r="F992" s="35"/>
      <c r="G992" s="35"/>
      <c r="H992" s="35"/>
      <c r="I992" s="30"/>
      <c r="J992" s="35"/>
      <c r="K992" s="35"/>
      <c r="L992" s="35"/>
      <c r="M992" s="35"/>
      <c r="N992" s="35"/>
      <c r="O992" s="35"/>
      <c r="P992" s="35"/>
      <c r="Q992" s="35"/>
      <c r="R992" s="190"/>
      <c r="S992" s="35"/>
      <c r="T992" s="35"/>
      <c r="U992" s="35"/>
      <c r="V992" s="35"/>
      <c r="W992" s="35"/>
      <c r="X992" s="35"/>
      <c r="Y992" s="143"/>
      <c r="Z992" s="143"/>
      <c r="AA992" s="62"/>
      <c r="AB992" s="62"/>
      <c r="AC992" s="4"/>
      <c r="AD992" s="35"/>
      <c r="AE992" s="35"/>
      <c r="AF992" s="35"/>
      <c r="AG992" s="35"/>
      <c r="AH992" s="35"/>
      <c r="AI992" s="35"/>
      <c r="AJ992" s="35"/>
      <c r="AK992" s="35"/>
      <c r="AL992" s="35"/>
      <c r="AM992" s="35"/>
      <c r="AN992" s="35"/>
      <c r="AO992" s="35"/>
      <c r="AP992" s="35"/>
      <c r="AQ992" s="35"/>
      <c r="AR992" s="35"/>
      <c r="AS992" s="35"/>
      <c r="AT992" s="35"/>
      <c r="AU992" s="35"/>
      <c r="AV992" s="35"/>
      <c r="AW992" s="35"/>
      <c r="AX992" s="35"/>
      <c r="AY992" s="35"/>
      <c r="AZ992" s="35"/>
      <c r="BA992" s="35"/>
      <c r="BB992" s="35"/>
      <c r="BC992" s="35"/>
      <c r="BD992" s="35"/>
      <c r="BE992" s="35"/>
      <c r="BF992" s="35"/>
      <c r="BG992" s="35"/>
      <c r="BH992" s="35"/>
      <c r="BI992" s="35"/>
      <c r="BJ992" s="35"/>
      <c r="BK992" s="35"/>
      <c r="BL992" s="35"/>
      <c r="BM992" s="35"/>
      <c r="BN992" s="35"/>
      <c r="BO992" s="35"/>
      <c r="BP992" s="35"/>
      <c r="BQ992" s="35"/>
    </row>
    <row r="993" spans="1:69" ht="18">
      <c r="A993" s="35"/>
      <c r="B993" s="35"/>
      <c r="C993" s="35"/>
      <c r="D993" s="35"/>
      <c r="E993" s="35"/>
      <c r="F993" s="35"/>
      <c r="G993" s="35"/>
      <c r="H993" s="35"/>
      <c r="I993" s="30"/>
      <c r="J993" s="35"/>
      <c r="K993" s="35"/>
      <c r="L993" s="35"/>
      <c r="M993" s="35"/>
      <c r="N993" s="35"/>
      <c r="O993" s="35"/>
      <c r="P993" s="35"/>
      <c r="Q993" s="35"/>
      <c r="R993" s="190"/>
      <c r="S993" s="35"/>
      <c r="T993" s="35"/>
      <c r="U993" s="35"/>
      <c r="V993" s="35"/>
      <c r="W993" s="35"/>
      <c r="X993" s="35"/>
      <c r="Y993" s="143"/>
      <c r="Z993" s="143"/>
      <c r="AA993" s="62"/>
      <c r="AB993" s="62"/>
      <c r="AC993" s="4"/>
      <c r="AD993" s="35"/>
      <c r="AE993" s="35"/>
      <c r="AF993" s="35"/>
      <c r="AG993" s="35"/>
      <c r="AH993" s="35"/>
      <c r="AI993" s="35"/>
      <c r="AJ993" s="35"/>
      <c r="AK993" s="35"/>
      <c r="AL993" s="35"/>
      <c r="AM993" s="35"/>
      <c r="AN993" s="35"/>
      <c r="AO993" s="35"/>
      <c r="AP993" s="35"/>
      <c r="AQ993" s="35"/>
      <c r="AR993" s="35"/>
      <c r="AS993" s="35"/>
      <c r="AT993" s="35"/>
      <c r="AU993" s="35"/>
      <c r="AV993" s="35"/>
      <c r="AW993" s="35"/>
      <c r="AX993" s="35"/>
      <c r="AY993" s="35"/>
      <c r="AZ993" s="35"/>
      <c r="BA993" s="35"/>
      <c r="BB993" s="35"/>
      <c r="BC993" s="35"/>
      <c r="BD993" s="35"/>
      <c r="BE993" s="35"/>
      <c r="BF993" s="35"/>
      <c r="BG993" s="35"/>
      <c r="BH993" s="35"/>
      <c r="BI993" s="35"/>
      <c r="BJ993" s="35"/>
      <c r="BK993" s="35"/>
      <c r="BL993" s="35"/>
      <c r="BM993" s="35"/>
      <c r="BN993" s="35"/>
      <c r="BO993" s="35"/>
      <c r="BP993" s="35"/>
      <c r="BQ993" s="35"/>
    </row>
    <row r="994" spans="1:69" ht="18">
      <c r="A994" s="35"/>
      <c r="B994" s="35"/>
      <c r="C994" s="35"/>
      <c r="D994" s="35"/>
      <c r="E994" s="35"/>
      <c r="F994" s="35"/>
      <c r="G994" s="35"/>
      <c r="H994" s="35"/>
      <c r="I994" s="30"/>
      <c r="J994" s="35"/>
      <c r="K994" s="35"/>
      <c r="L994" s="35"/>
      <c r="M994" s="35"/>
      <c r="N994" s="35"/>
      <c r="O994" s="35"/>
      <c r="P994" s="35"/>
      <c r="Q994" s="35"/>
      <c r="R994" s="190"/>
      <c r="S994" s="35"/>
      <c r="T994" s="35"/>
      <c r="U994" s="35"/>
      <c r="V994" s="35"/>
      <c r="W994" s="35"/>
      <c r="X994" s="35"/>
      <c r="Y994" s="143"/>
      <c r="Z994" s="143"/>
      <c r="AA994" s="62"/>
      <c r="AB994" s="62"/>
      <c r="AC994" s="4"/>
      <c r="AD994" s="35"/>
      <c r="AE994" s="35"/>
      <c r="AF994" s="35"/>
      <c r="AG994" s="35"/>
      <c r="AH994" s="35"/>
      <c r="AI994" s="35"/>
      <c r="AJ994" s="35"/>
      <c r="AK994" s="35"/>
      <c r="AL994" s="35"/>
      <c r="AM994" s="35"/>
      <c r="AN994" s="35"/>
      <c r="AO994" s="35"/>
      <c r="AP994" s="35"/>
      <c r="AQ994" s="35"/>
      <c r="AR994" s="35"/>
      <c r="AS994" s="35"/>
      <c r="AT994" s="35"/>
      <c r="AU994" s="35"/>
      <c r="AV994" s="35"/>
      <c r="AW994" s="35"/>
      <c r="AX994" s="35"/>
      <c r="AY994" s="35"/>
      <c r="AZ994" s="35"/>
      <c r="BA994" s="35"/>
      <c r="BB994" s="35"/>
      <c r="BC994" s="35"/>
      <c r="BD994" s="35"/>
      <c r="BE994" s="35"/>
      <c r="BF994" s="35"/>
      <c r="BG994" s="35"/>
      <c r="BH994" s="35"/>
      <c r="BI994" s="35"/>
      <c r="BJ994" s="35"/>
      <c r="BK994" s="35"/>
      <c r="BL994" s="35"/>
      <c r="BM994" s="35"/>
      <c r="BN994" s="35"/>
      <c r="BO994" s="35"/>
      <c r="BP994" s="35"/>
      <c r="BQ994" s="35"/>
    </row>
    <row r="995" spans="1:69" ht="18">
      <c r="A995" s="35"/>
      <c r="B995" s="35"/>
      <c r="C995" s="35"/>
      <c r="D995" s="35"/>
      <c r="E995" s="35"/>
      <c r="F995" s="35"/>
      <c r="G995" s="35"/>
      <c r="H995" s="35"/>
      <c r="I995" s="30"/>
      <c r="J995" s="35"/>
      <c r="K995" s="35"/>
      <c r="L995" s="35"/>
      <c r="M995" s="35"/>
      <c r="N995" s="35"/>
      <c r="O995" s="35"/>
      <c r="P995" s="35"/>
      <c r="Q995" s="35"/>
      <c r="R995" s="190"/>
      <c r="S995" s="35"/>
      <c r="T995" s="35"/>
      <c r="U995" s="35"/>
      <c r="V995" s="35"/>
      <c r="W995" s="35"/>
      <c r="X995" s="35"/>
      <c r="Y995" s="143"/>
      <c r="Z995" s="143"/>
      <c r="AA995" s="62"/>
      <c r="AB995" s="62"/>
      <c r="AC995" s="4"/>
      <c r="AD995" s="35"/>
      <c r="AE995" s="35"/>
      <c r="AF995" s="35"/>
      <c r="AG995" s="35"/>
      <c r="AH995" s="35"/>
      <c r="AI995" s="35"/>
      <c r="AJ995" s="35"/>
      <c r="AK995" s="35"/>
      <c r="AL995" s="35"/>
      <c r="AM995" s="35"/>
      <c r="AN995" s="35"/>
      <c r="AO995" s="35"/>
      <c r="AP995" s="35"/>
      <c r="AQ995" s="35"/>
      <c r="AR995" s="35"/>
      <c r="AS995" s="35"/>
      <c r="AT995" s="35"/>
      <c r="AU995" s="35"/>
      <c r="AV995" s="35"/>
      <c r="AW995" s="35"/>
      <c r="AX995" s="35"/>
      <c r="AY995" s="35"/>
      <c r="AZ995" s="35"/>
      <c r="BA995" s="35"/>
      <c r="BB995" s="35"/>
      <c r="BC995" s="35"/>
      <c r="BD995" s="35"/>
      <c r="BE995" s="35"/>
      <c r="BF995" s="35"/>
      <c r="BG995" s="35"/>
      <c r="BH995" s="35"/>
      <c r="BI995" s="35"/>
      <c r="BJ995" s="35"/>
      <c r="BK995" s="35"/>
      <c r="BL995" s="35"/>
      <c r="BM995" s="35"/>
      <c r="BN995" s="35"/>
      <c r="BO995" s="35"/>
      <c r="BP995" s="35"/>
      <c r="BQ995" s="35"/>
    </row>
    <row r="996" spans="1:69" ht="18">
      <c r="A996" s="35"/>
      <c r="B996" s="35"/>
      <c r="C996" s="35"/>
      <c r="D996" s="35"/>
      <c r="E996" s="35"/>
      <c r="F996" s="35"/>
      <c r="G996" s="35"/>
      <c r="H996" s="35"/>
      <c r="I996" s="30"/>
      <c r="J996" s="35"/>
      <c r="K996" s="35"/>
      <c r="L996" s="35"/>
      <c r="M996" s="35"/>
      <c r="N996" s="35"/>
      <c r="O996" s="35"/>
      <c r="P996" s="35"/>
      <c r="Q996" s="35"/>
      <c r="R996" s="190"/>
      <c r="S996" s="35"/>
      <c r="T996" s="35"/>
      <c r="U996" s="35"/>
      <c r="V996" s="35"/>
      <c r="W996" s="35"/>
      <c r="X996" s="35"/>
      <c r="Y996" s="35"/>
      <c r="Z996" s="35"/>
      <c r="AA996" s="62"/>
      <c r="AB996" s="62"/>
      <c r="AC996" s="4"/>
      <c r="AD996" s="35"/>
      <c r="AE996" s="35"/>
      <c r="AF996" s="35"/>
      <c r="AG996" s="35"/>
      <c r="AH996" s="35"/>
      <c r="AI996" s="35"/>
      <c r="AJ996" s="35"/>
      <c r="AK996" s="35"/>
      <c r="AL996" s="35"/>
      <c r="AM996" s="35"/>
      <c r="AN996" s="35"/>
      <c r="AO996" s="35"/>
      <c r="AP996" s="35"/>
      <c r="AQ996" s="35"/>
      <c r="AR996" s="35"/>
      <c r="AS996" s="35"/>
      <c r="AT996" s="35"/>
      <c r="AU996" s="35"/>
      <c r="AV996" s="35"/>
      <c r="AW996" s="35"/>
      <c r="AX996" s="35"/>
      <c r="AY996" s="35"/>
      <c r="AZ996" s="35"/>
      <c r="BA996" s="35"/>
      <c r="BB996" s="35"/>
      <c r="BC996" s="35"/>
      <c r="BD996" s="35"/>
      <c r="BE996" s="35"/>
      <c r="BF996" s="35"/>
      <c r="BG996" s="35"/>
      <c r="BH996" s="35"/>
      <c r="BI996" s="35"/>
      <c r="BJ996" s="35"/>
      <c r="BK996" s="35"/>
      <c r="BL996" s="35"/>
      <c r="BM996" s="35"/>
      <c r="BN996" s="35"/>
      <c r="BO996" s="35"/>
      <c r="BP996" s="35"/>
      <c r="BQ996" s="35"/>
    </row>
    <row r="997" spans="1:69" ht="18">
      <c r="A997" s="35"/>
      <c r="B997" s="35"/>
      <c r="C997" s="35"/>
      <c r="D997" s="35"/>
      <c r="E997" s="35"/>
      <c r="F997" s="35"/>
      <c r="G997" s="35"/>
      <c r="H997" s="35"/>
      <c r="I997" s="30"/>
      <c r="J997" s="35"/>
      <c r="K997" s="35"/>
      <c r="L997" s="35"/>
      <c r="M997" s="35"/>
      <c r="N997" s="35"/>
      <c r="O997" s="35"/>
      <c r="P997" s="35"/>
      <c r="Q997" s="35"/>
      <c r="R997" s="190"/>
      <c r="S997" s="35"/>
      <c r="T997" s="35"/>
      <c r="U997" s="35"/>
      <c r="V997" s="35"/>
      <c r="W997" s="35"/>
      <c r="X997" s="35"/>
      <c r="Y997" s="35"/>
      <c r="Z997" s="35"/>
      <c r="AA997" s="62"/>
      <c r="AB997" s="62"/>
      <c r="AC997" s="4"/>
      <c r="AD997" s="35"/>
      <c r="AE997" s="35"/>
      <c r="AF997" s="35"/>
      <c r="AG997" s="35"/>
      <c r="AH997" s="35"/>
      <c r="AI997" s="35"/>
      <c r="AJ997" s="35"/>
      <c r="AK997" s="35"/>
      <c r="AL997" s="35"/>
      <c r="AM997" s="35"/>
      <c r="AN997" s="35"/>
      <c r="AO997" s="35"/>
      <c r="AP997" s="35"/>
      <c r="AQ997" s="35"/>
      <c r="AR997" s="35"/>
      <c r="AS997" s="35"/>
      <c r="AT997" s="35"/>
      <c r="AU997" s="35"/>
      <c r="AV997" s="35"/>
      <c r="AW997" s="35"/>
      <c r="AX997" s="35"/>
      <c r="AY997" s="35"/>
      <c r="AZ997" s="35"/>
      <c r="BA997" s="35"/>
      <c r="BB997" s="35"/>
      <c r="BC997" s="35"/>
      <c r="BD997" s="35"/>
      <c r="BE997" s="35"/>
      <c r="BF997" s="35"/>
      <c r="BG997" s="35"/>
      <c r="BH997" s="35"/>
      <c r="BI997" s="35"/>
      <c r="BJ997" s="35"/>
      <c r="BK997" s="35"/>
      <c r="BL997" s="35"/>
      <c r="BM997" s="35"/>
      <c r="BN997" s="35"/>
      <c r="BO997" s="35"/>
      <c r="BP997" s="35"/>
      <c r="BQ997" s="35"/>
    </row>
    <row r="998" spans="1:69" ht="18">
      <c r="A998" s="35"/>
      <c r="B998" s="35"/>
      <c r="C998" s="35"/>
      <c r="D998" s="35"/>
      <c r="E998" s="35"/>
      <c r="F998" s="35"/>
      <c r="G998" s="35"/>
      <c r="H998" s="35"/>
      <c r="I998" s="30"/>
      <c r="J998" s="35"/>
      <c r="K998" s="35"/>
      <c r="L998" s="35"/>
      <c r="M998" s="35"/>
      <c r="N998" s="35"/>
      <c r="O998" s="35"/>
      <c r="P998" s="35"/>
      <c r="Q998" s="35"/>
      <c r="R998" s="190"/>
      <c r="S998" s="35"/>
      <c r="T998" s="35"/>
      <c r="U998" s="35"/>
      <c r="V998" s="35"/>
      <c r="W998" s="35"/>
      <c r="X998" s="35"/>
      <c r="Y998" s="35"/>
      <c r="Z998" s="35"/>
      <c r="AA998" s="62"/>
      <c r="AB998" s="62"/>
      <c r="AC998" s="4"/>
      <c r="AD998" s="35"/>
      <c r="AE998" s="35"/>
      <c r="AF998" s="35"/>
      <c r="AG998" s="35"/>
      <c r="AH998" s="35"/>
      <c r="AI998" s="35"/>
      <c r="AJ998" s="35"/>
      <c r="AK998" s="35"/>
      <c r="AL998" s="35"/>
      <c r="AM998" s="35"/>
      <c r="AN998" s="35"/>
      <c r="AO998" s="35"/>
      <c r="AP998" s="35"/>
      <c r="AQ998" s="35"/>
      <c r="AR998" s="35"/>
      <c r="AS998" s="35"/>
      <c r="AT998" s="35"/>
      <c r="AU998" s="35"/>
      <c r="AV998" s="35"/>
      <c r="AW998" s="35"/>
      <c r="AX998" s="35"/>
      <c r="AY998" s="35"/>
      <c r="AZ998" s="35"/>
      <c r="BA998" s="35"/>
      <c r="BB998" s="35"/>
      <c r="BC998" s="35"/>
      <c r="BD998" s="35"/>
      <c r="BE998" s="35"/>
      <c r="BF998" s="35"/>
      <c r="BG998" s="35"/>
      <c r="BH998" s="35"/>
      <c r="BI998" s="35"/>
      <c r="BJ998" s="35"/>
      <c r="BK998" s="35"/>
      <c r="BL998" s="35"/>
      <c r="BM998" s="35"/>
      <c r="BN998" s="35"/>
      <c r="BO998" s="35"/>
      <c r="BP998" s="35"/>
      <c r="BQ998" s="35"/>
    </row>
    <row r="999" spans="1:69" ht="18">
      <c r="A999" s="35"/>
      <c r="B999" s="35"/>
      <c r="C999" s="35"/>
      <c r="D999" s="35"/>
      <c r="E999" s="35"/>
      <c r="F999" s="35"/>
      <c r="G999" s="35"/>
      <c r="H999" s="35"/>
      <c r="I999" s="30"/>
      <c r="J999" s="35"/>
      <c r="K999" s="35"/>
      <c r="L999" s="35"/>
      <c r="M999" s="35"/>
      <c r="N999" s="35"/>
      <c r="O999" s="35"/>
      <c r="P999" s="35"/>
      <c r="Q999" s="35"/>
      <c r="R999" s="190"/>
      <c r="S999" s="35"/>
      <c r="T999" s="35"/>
      <c r="U999" s="35"/>
      <c r="V999" s="35"/>
      <c r="W999" s="35"/>
      <c r="X999" s="35"/>
      <c r="Y999" s="35"/>
      <c r="Z999" s="35"/>
      <c r="AA999" s="62"/>
      <c r="AB999" s="62"/>
      <c r="AC999" s="4"/>
      <c r="AD999" s="35"/>
      <c r="AE999" s="35"/>
      <c r="AF999" s="35"/>
      <c r="AG999" s="35"/>
      <c r="AH999" s="35"/>
      <c r="AI999" s="35"/>
      <c r="AJ999" s="35"/>
      <c r="AK999" s="35"/>
      <c r="AL999" s="35"/>
      <c r="AM999" s="35"/>
      <c r="AN999" s="35"/>
      <c r="AO999" s="35"/>
      <c r="AP999" s="35"/>
      <c r="AQ999" s="35"/>
      <c r="AR999" s="35"/>
      <c r="AS999" s="35"/>
      <c r="AT999" s="35"/>
      <c r="AU999" s="35"/>
      <c r="AV999" s="35"/>
      <c r="AW999" s="35"/>
      <c r="AX999" s="35"/>
      <c r="AY999" s="35"/>
      <c r="AZ999" s="35"/>
      <c r="BA999" s="35"/>
      <c r="BB999" s="35"/>
      <c r="BC999" s="35"/>
      <c r="BD999" s="35"/>
      <c r="BE999" s="35"/>
      <c r="BF999" s="35"/>
      <c r="BG999" s="35"/>
      <c r="BH999" s="35"/>
      <c r="BI999" s="35"/>
      <c r="BJ999" s="35"/>
      <c r="BK999" s="35"/>
      <c r="BL999" s="35"/>
      <c r="BM999" s="35"/>
      <c r="BN999" s="35"/>
      <c r="BO999" s="35"/>
      <c r="BP999" s="35"/>
      <c r="BQ999" s="35"/>
    </row>
    <row r="1000" spans="1:69" ht="18">
      <c r="A1000" s="35"/>
      <c r="B1000" s="35"/>
      <c r="C1000" s="35"/>
      <c r="D1000" s="35"/>
      <c r="E1000" s="35"/>
      <c r="F1000" s="35"/>
      <c r="G1000" s="35"/>
      <c r="H1000" s="35"/>
      <c r="I1000" s="30"/>
      <c r="J1000" s="35"/>
      <c r="K1000" s="35"/>
      <c r="L1000" s="35"/>
      <c r="M1000" s="35"/>
      <c r="N1000" s="35"/>
      <c r="O1000" s="35"/>
      <c r="P1000" s="35"/>
      <c r="Q1000" s="35"/>
      <c r="R1000" s="190"/>
      <c r="S1000" s="35"/>
      <c r="T1000" s="35"/>
      <c r="U1000" s="35"/>
      <c r="V1000" s="35"/>
      <c r="W1000" s="35"/>
      <c r="X1000" s="35"/>
      <c r="Y1000" s="35"/>
      <c r="Z1000" s="35"/>
      <c r="AA1000" s="62"/>
      <c r="AB1000" s="62"/>
      <c r="AC1000" s="4"/>
      <c r="AD1000" s="35"/>
      <c r="AE1000" s="35"/>
      <c r="AF1000" s="35"/>
      <c r="AG1000" s="35"/>
      <c r="AH1000" s="35"/>
      <c r="AI1000" s="35"/>
      <c r="AJ1000" s="35"/>
      <c r="AK1000" s="35"/>
      <c r="AL1000" s="35"/>
      <c r="AM1000" s="35"/>
      <c r="AN1000" s="35"/>
      <c r="AO1000" s="35"/>
      <c r="AP1000" s="35"/>
      <c r="AQ1000" s="35"/>
      <c r="AR1000" s="35"/>
      <c r="AS1000" s="35"/>
      <c r="AT1000" s="35"/>
      <c r="AU1000" s="35"/>
      <c r="AV1000" s="35"/>
      <c r="AW1000" s="35"/>
      <c r="AX1000" s="35"/>
      <c r="AY1000" s="35"/>
      <c r="AZ1000" s="35"/>
      <c r="BA1000" s="35"/>
      <c r="BB1000" s="35"/>
      <c r="BC1000" s="35"/>
      <c r="BD1000" s="35"/>
      <c r="BE1000" s="35"/>
      <c r="BF1000" s="35"/>
      <c r="BG1000" s="35"/>
      <c r="BH1000" s="35"/>
      <c r="BI1000" s="35"/>
      <c r="BJ1000" s="35"/>
      <c r="BK1000" s="35"/>
      <c r="BL1000" s="35"/>
      <c r="BM1000" s="35"/>
      <c r="BN1000" s="35"/>
      <c r="BO1000" s="35"/>
      <c r="BP1000" s="35"/>
      <c r="BQ1000" s="35"/>
    </row>
    <row r="1001" spans="1:69" ht="18">
      <c r="A1001" s="35"/>
      <c r="B1001" s="35"/>
      <c r="C1001" s="35"/>
      <c r="D1001" s="35"/>
      <c r="E1001" s="35"/>
      <c r="F1001" s="35"/>
      <c r="G1001" s="35"/>
      <c r="H1001" s="35"/>
      <c r="I1001" s="30"/>
      <c r="J1001" s="35"/>
      <c r="K1001" s="35"/>
      <c r="L1001" s="35"/>
      <c r="M1001" s="35"/>
      <c r="N1001" s="35"/>
      <c r="O1001" s="35"/>
      <c r="P1001" s="35"/>
      <c r="Q1001" s="35"/>
      <c r="R1001" s="190"/>
      <c r="S1001" s="35"/>
      <c r="T1001" s="35"/>
      <c r="U1001" s="35"/>
      <c r="V1001" s="35"/>
      <c r="W1001" s="35"/>
      <c r="X1001" s="35"/>
      <c r="Y1001" s="35"/>
      <c r="Z1001" s="35"/>
      <c r="AA1001" s="62"/>
      <c r="AB1001" s="62"/>
      <c r="AC1001" s="4"/>
      <c r="AD1001" s="35"/>
      <c r="AE1001" s="35"/>
      <c r="AF1001" s="35"/>
      <c r="AG1001" s="35"/>
      <c r="AH1001" s="35"/>
      <c r="AI1001" s="35"/>
      <c r="AJ1001" s="35"/>
      <c r="AK1001" s="35"/>
      <c r="AL1001" s="35"/>
      <c r="AM1001" s="35"/>
      <c r="AN1001" s="35"/>
      <c r="AO1001" s="35"/>
      <c r="AP1001" s="35"/>
      <c r="AQ1001" s="35"/>
      <c r="AR1001" s="35"/>
      <c r="AS1001" s="35"/>
      <c r="AT1001" s="35"/>
      <c r="AU1001" s="35"/>
      <c r="AV1001" s="35"/>
      <c r="AW1001" s="35"/>
      <c r="AX1001" s="35"/>
      <c r="AY1001" s="35"/>
      <c r="AZ1001" s="35"/>
      <c r="BA1001" s="35"/>
      <c r="BB1001" s="35"/>
      <c r="BC1001" s="35"/>
      <c r="BD1001" s="35"/>
      <c r="BE1001" s="35"/>
      <c r="BF1001" s="35"/>
      <c r="BG1001" s="35"/>
      <c r="BH1001" s="35"/>
      <c r="BI1001" s="35"/>
      <c r="BJ1001" s="35"/>
      <c r="BK1001" s="35"/>
      <c r="BL1001" s="35"/>
      <c r="BM1001" s="35"/>
      <c r="BN1001" s="35"/>
      <c r="BO1001" s="35"/>
      <c r="BP1001" s="35"/>
      <c r="BQ1001" s="35"/>
    </row>
    <row r="1002" spans="1:69" ht="18">
      <c r="A1002" s="35"/>
      <c r="B1002" s="35"/>
      <c r="C1002" s="35"/>
      <c r="D1002" s="35"/>
      <c r="E1002" s="35"/>
      <c r="F1002" s="35"/>
      <c r="G1002" s="35"/>
      <c r="H1002" s="35"/>
      <c r="I1002" s="30"/>
      <c r="J1002" s="35"/>
      <c r="K1002" s="35"/>
      <c r="L1002" s="35"/>
      <c r="M1002" s="35"/>
      <c r="N1002" s="35"/>
      <c r="O1002" s="35"/>
      <c r="P1002" s="35"/>
      <c r="Q1002" s="35"/>
      <c r="R1002" s="190"/>
      <c r="S1002" s="35"/>
      <c r="T1002" s="35"/>
      <c r="U1002" s="35"/>
      <c r="V1002" s="35"/>
      <c r="W1002" s="35"/>
      <c r="X1002" s="35"/>
      <c r="Y1002" s="35"/>
      <c r="Z1002" s="35"/>
      <c r="AA1002" s="62"/>
      <c r="AB1002" s="62"/>
      <c r="AC1002" s="4"/>
      <c r="AD1002" s="35"/>
      <c r="AE1002" s="35"/>
      <c r="AF1002" s="35"/>
      <c r="AG1002" s="35"/>
      <c r="AH1002" s="35"/>
      <c r="AI1002" s="35"/>
      <c r="AJ1002" s="35"/>
      <c r="AK1002" s="35"/>
      <c r="AL1002" s="35"/>
      <c r="AM1002" s="35"/>
      <c r="AN1002" s="35"/>
      <c r="AO1002" s="35"/>
      <c r="AP1002" s="35"/>
      <c r="AQ1002" s="35"/>
      <c r="AR1002" s="35"/>
      <c r="AS1002" s="35"/>
      <c r="AT1002" s="35"/>
      <c r="AU1002" s="35"/>
      <c r="AV1002" s="35"/>
      <c r="AW1002" s="35"/>
      <c r="AX1002" s="35"/>
      <c r="AY1002" s="35"/>
      <c r="AZ1002" s="35"/>
      <c r="BA1002" s="35"/>
      <c r="BB1002" s="35"/>
      <c r="BC1002" s="35"/>
      <c r="BD1002" s="35"/>
      <c r="BE1002" s="35"/>
      <c r="BF1002" s="35"/>
      <c r="BG1002" s="35"/>
      <c r="BH1002" s="35"/>
      <c r="BI1002" s="35"/>
      <c r="BJ1002" s="35"/>
      <c r="BK1002" s="35"/>
      <c r="BL1002" s="35"/>
      <c r="BM1002" s="35"/>
      <c r="BN1002" s="35"/>
      <c r="BO1002" s="35"/>
      <c r="BP1002" s="35"/>
      <c r="BQ1002" s="35"/>
    </row>
    <row r="1003" spans="1:69" ht="18">
      <c r="A1003" s="35"/>
      <c r="B1003" s="35"/>
      <c r="C1003" s="35"/>
      <c r="D1003" s="35"/>
      <c r="E1003" s="35"/>
      <c r="F1003" s="35"/>
      <c r="G1003" s="35"/>
      <c r="H1003" s="35"/>
      <c r="I1003" s="30"/>
      <c r="J1003" s="35"/>
      <c r="K1003" s="35"/>
      <c r="L1003" s="35"/>
      <c r="M1003" s="35"/>
      <c r="N1003" s="35"/>
      <c r="O1003" s="35"/>
      <c r="P1003" s="35"/>
      <c r="Q1003" s="35"/>
      <c r="R1003" s="190"/>
      <c r="S1003" s="35"/>
      <c r="T1003" s="35"/>
      <c r="U1003" s="35"/>
      <c r="V1003" s="35"/>
      <c r="W1003" s="35"/>
      <c r="X1003" s="35"/>
      <c r="Y1003" s="35"/>
      <c r="Z1003" s="35"/>
      <c r="AA1003" s="62"/>
      <c r="AB1003" s="62"/>
      <c r="AC1003" s="4"/>
      <c r="AD1003" s="35"/>
      <c r="AE1003" s="35"/>
      <c r="AF1003" s="35"/>
      <c r="AG1003" s="35"/>
      <c r="AH1003" s="35"/>
      <c r="AI1003" s="35"/>
      <c r="AJ1003" s="35"/>
      <c r="AK1003" s="35"/>
      <c r="AL1003" s="35"/>
      <c r="AM1003" s="35"/>
      <c r="AN1003" s="35"/>
      <c r="AO1003" s="35"/>
      <c r="AP1003" s="35"/>
      <c r="AQ1003" s="35"/>
      <c r="AR1003" s="35"/>
      <c r="AS1003" s="35"/>
      <c r="AT1003" s="35"/>
      <c r="AU1003" s="35"/>
      <c r="AV1003" s="35"/>
      <c r="AW1003" s="35"/>
      <c r="AX1003" s="35"/>
      <c r="AY1003" s="35"/>
      <c r="AZ1003" s="35"/>
      <c r="BA1003" s="35"/>
      <c r="BB1003" s="35"/>
      <c r="BC1003" s="35"/>
      <c r="BD1003" s="35"/>
      <c r="BE1003" s="35"/>
      <c r="BF1003" s="35"/>
      <c r="BG1003" s="35"/>
      <c r="BH1003" s="35"/>
      <c r="BI1003" s="35"/>
      <c r="BJ1003" s="35"/>
      <c r="BK1003" s="35"/>
      <c r="BL1003" s="35"/>
      <c r="BM1003" s="35"/>
      <c r="BN1003" s="35"/>
      <c r="BO1003" s="35"/>
      <c r="BP1003" s="35"/>
      <c r="BQ1003" s="35"/>
    </row>
    <row r="1004" spans="1:69" ht="18">
      <c r="A1004" s="35"/>
      <c r="B1004" s="35"/>
      <c r="C1004" s="35"/>
      <c r="D1004" s="35"/>
      <c r="E1004" s="35"/>
      <c r="F1004" s="35"/>
      <c r="G1004" s="35"/>
      <c r="H1004" s="35"/>
      <c r="I1004" s="30"/>
      <c r="J1004" s="35"/>
      <c r="K1004" s="35"/>
      <c r="L1004" s="35"/>
      <c r="M1004" s="35"/>
      <c r="N1004" s="35"/>
      <c r="O1004" s="35"/>
      <c r="P1004" s="35"/>
      <c r="Q1004" s="35"/>
      <c r="R1004" s="190"/>
      <c r="S1004" s="35"/>
      <c r="T1004" s="35"/>
      <c r="U1004" s="35"/>
      <c r="V1004" s="35"/>
      <c r="W1004" s="35"/>
      <c r="X1004" s="35"/>
      <c r="Y1004" s="35"/>
      <c r="Z1004" s="35"/>
      <c r="AA1004" s="62"/>
      <c r="AB1004" s="62"/>
      <c r="AC1004" s="4"/>
      <c r="AD1004" s="35"/>
      <c r="AE1004" s="35"/>
      <c r="AF1004" s="35"/>
      <c r="AG1004" s="35"/>
      <c r="AH1004" s="35"/>
      <c r="AI1004" s="35"/>
      <c r="AJ1004" s="35"/>
      <c r="AK1004" s="35"/>
      <c r="AL1004" s="35"/>
      <c r="AM1004" s="35"/>
      <c r="AN1004" s="35"/>
      <c r="AO1004" s="35"/>
      <c r="AP1004" s="35"/>
      <c r="AQ1004" s="35"/>
      <c r="AR1004" s="35"/>
      <c r="AS1004" s="35"/>
      <c r="AT1004" s="35"/>
      <c r="AU1004" s="35"/>
      <c r="AV1004" s="35"/>
      <c r="AW1004" s="35"/>
      <c r="AX1004" s="35"/>
      <c r="AY1004" s="35"/>
      <c r="AZ1004" s="35"/>
      <c r="BA1004" s="35"/>
      <c r="BB1004" s="35"/>
      <c r="BC1004" s="35"/>
      <c r="BD1004" s="35"/>
      <c r="BE1004" s="35"/>
      <c r="BF1004" s="35"/>
      <c r="BG1004" s="35"/>
      <c r="BH1004" s="35"/>
      <c r="BI1004" s="35"/>
      <c r="BJ1004" s="35"/>
      <c r="BK1004" s="35"/>
      <c r="BL1004" s="35"/>
      <c r="BM1004" s="35"/>
      <c r="BN1004" s="35"/>
      <c r="BO1004" s="35"/>
      <c r="BP1004" s="35"/>
      <c r="BQ1004" s="35"/>
    </row>
    <row r="1005" spans="1:69" ht="18">
      <c r="A1005" s="35"/>
      <c r="B1005" s="35"/>
      <c r="C1005" s="35"/>
      <c r="D1005" s="35"/>
      <c r="E1005" s="35"/>
      <c r="F1005" s="35"/>
      <c r="G1005" s="35"/>
      <c r="H1005" s="35"/>
      <c r="I1005" s="30"/>
      <c r="J1005" s="35"/>
      <c r="K1005" s="35"/>
      <c r="L1005" s="35"/>
      <c r="M1005" s="35"/>
      <c r="N1005" s="35"/>
      <c r="O1005" s="35"/>
      <c r="P1005" s="35"/>
      <c r="Q1005" s="35"/>
      <c r="R1005" s="190"/>
      <c r="S1005" s="35"/>
      <c r="T1005" s="35"/>
      <c r="U1005" s="35"/>
      <c r="V1005" s="35"/>
      <c r="W1005" s="35"/>
      <c r="X1005" s="35"/>
      <c r="Y1005" s="35"/>
      <c r="Z1005" s="35"/>
      <c r="AA1005" s="62"/>
      <c r="AB1005" s="62"/>
      <c r="AC1005" s="4"/>
      <c r="AD1005" s="35"/>
      <c r="AE1005" s="35"/>
      <c r="AF1005" s="35"/>
      <c r="AG1005" s="35"/>
      <c r="AH1005" s="35"/>
      <c r="AI1005" s="35"/>
      <c r="AJ1005" s="35"/>
      <c r="AK1005" s="35"/>
      <c r="AL1005" s="35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5"/>
      <c r="AW1005" s="35"/>
      <c r="AX1005" s="35"/>
      <c r="AY1005" s="35"/>
      <c r="AZ1005" s="35"/>
      <c r="BA1005" s="35"/>
      <c r="BB1005" s="35"/>
      <c r="BC1005" s="35"/>
      <c r="BD1005" s="35"/>
      <c r="BE1005" s="35"/>
      <c r="BF1005" s="35"/>
      <c r="BG1005" s="35"/>
      <c r="BH1005" s="35"/>
      <c r="BI1005" s="35"/>
      <c r="BJ1005" s="35"/>
      <c r="BK1005" s="35"/>
      <c r="BL1005" s="35"/>
      <c r="BM1005" s="35"/>
      <c r="BN1005" s="35"/>
      <c r="BO1005" s="35"/>
      <c r="BP1005" s="35"/>
      <c r="BQ1005" s="35"/>
    </row>
    <row r="1006" spans="1:69" ht="18">
      <c r="A1006" s="35"/>
      <c r="B1006" s="35"/>
      <c r="C1006" s="35"/>
      <c r="D1006" s="35"/>
      <c r="E1006" s="35"/>
      <c r="F1006" s="35"/>
      <c r="G1006" s="35"/>
      <c r="H1006" s="35"/>
      <c r="I1006" s="30"/>
      <c r="J1006" s="35"/>
      <c r="K1006" s="35"/>
      <c r="L1006" s="35"/>
      <c r="M1006" s="35"/>
      <c r="N1006" s="35"/>
      <c r="O1006" s="35"/>
      <c r="P1006" s="35"/>
      <c r="Q1006" s="35"/>
      <c r="R1006" s="190"/>
      <c r="S1006" s="35"/>
      <c r="T1006" s="35"/>
      <c r="U1006" s="35"/>
      <c r="V1006" s="35"/>
      <c r="W1006" s="35"/>
      <c r="X1006" s="35"/>
      <c r="Y1006" s="35"/>
      <c r="Z1006" s="35"/>
      <c r="AA1006" s="62"/>
      <c r="AB1006" s="62"/>
      <c r="AC1006" s="4"/>
      <c r="AD1006" s="35"/>
      <c r="AE1006" s="35"/>
      <c r="AF1006" s="35"/>
      <c r="AG1006" s="35"/>
      <c r="AH1006" s="35"/>
      <c r="AI1006" s="35"/>
      <c r="AJ1006" s="35"/>
      <c r="AK1006" s="35"/>
      <c r="AL1006" s="35"/>
      <c r="AM1006" s="35"/>
      <c r="AN1006" s="35"/>
      <c r="AO1006" s="35"/>
      <c r="AP1006" s="35"/>
      <c r="AQ1006" s="35"/>
      <c r="AR1006" s="35"/>
      <c r="AS1006" s="35"/>
      <c r="AT1006" s="35"/>
      <c r="AU1006" s="35"/>
      <c r="AV1006" s="35"/>
      <c r="AW1006" s="35"/>
      <c r="AX1006" s="35"/>
      <c r="AY1006" s="35"/>
      <c r="AZ1006" s="35"/>
      <c r="BA1006" s="35"/>
      <c r="BB1006" s="35"/>
      <c r="BC1006" s="35"/>
      <c r="BD1006" s="35"/>
      <c r="BE1006" s="35"/>
      <c r="BF1006" s="35"/>
      <c r="BG1006" s="35"/>
      <c r="BH1006" s="35"/>
      <c r="BI1006" s="35"/>
      <c r="BJ1006" s="35"/>
      <c r="BK1006" s="35"/>
      <c r="BL1006" s="35"/>
      <c r="BM1006" s="35"/>
      <c r="BN1006" s="35"/>
      <c r="BO1006" s="35"/>
      <c r="BP1006" s="35"/>
      <c r="BQ1006" s="35"/>
    </row>
    <row r="1007" spans="1:69" ht="18">
      <c r="A1007" s="35"/>
      <c r="B1007" s="35"/>
      <c r="C1007" s="35"/>
      <c r="D1007" s="35"/>
      <c r="E1007" s="35"/>
      <c r="F1007" s="35"/>
      <c r="G1007" s="35"/>
      <c r="H1007" s="35"/>
      <c r="I1007" s="30"/>
      <c r="J1007" s="35"/>
      <c r="K1007" s="35"/>
      <c r="L1007" s="35"/>
      <c r="M1007" s="35"/>
      <c r="N1007" s="35"/>
      <c r="O1007" s="35"/>
      <c r="P1007" s="35"/>
      <c r="Q1007" s="35"/>
      <c r="R1007" s="190"/>
      <c r="S1007" s="35"/>
      <c r="T1007" s="35"/>
      <c r="U1007" s="35"/>
      <c r="V1007" s="35"/>
      <c r="W1007" s="35"/>
      <c r="X1007" s="35"/>
      <c r="Y1007" s="35"/>
      <c r="Z1007" s="35"/>
      <c r="AA1007" s="62"/>
      <c r="AB1007" s="62"/>
      <c r="AC1007" s="4"/>
      <c r="AD1007" s="35"/>
      <c r="AE1007" s="35"/>
      <c r="AF1007" s="35"/>
      <c r="AG1007" s="35"/>
      <c r="AH1007" s="35"/>
      <c r="AI1007" s="35"/>
      <c r="AJ1007" s="35"/>
      <c r="AK1007" s="35"/>
      <c r="AL1007" s="35"/>
      <c r="AM1007" s="35"/>
      <c r="AN1007" s="35"/>
      <c r="AO1007" s="35"/>
      <c r="AP1007" s="35"/>
      <c r="AQ1007" s="35"/>
      <c r="AR1007" s="35"/>
      <c r="AS1007" s="35"/>
      <c r="AT1007" s="35"/>
      <c r="AU1007" s="35"/>
      <c r="AV1007" s="35"/>
      <c r="AW1007" s="35"/>
      <c r="AX1007" s="35"/>
      <c r="AY1007" s="35"/>
      <c r="AZ1007" s="35"/>
      <c r="BA1007" s="35"/>
      <c r="BB1007" s="35"/>
      <c r="BC1007" s="35"/>
      <c r="BD1007" s="35"/>
      <c r="BE1007" s="35"/>
      <c r="BF1007" s="35"/>
      <c r="BG1007" s="35"/>
      <c r="BH1007" s="35"/>
      <c r="BI1007" s="35"/>
      <c r="BJ1007" s="35"/>
      <c r="BK1007" s="35"/>
      <c r="BL1007" s="35"/>
      <c r="BM1007" s="35"/>
      <c r="BN1007" s="35"/>
      <c r="BO1007" s="35"/>
      <c r="BP1007" s="35"/>
      <c r="BQ1007" s="35"/>
    </row>
    <row r="1008" spans="1:69" ht="18">
      <c r="A1008" s="35"/>
      <c r="B1008" s="35"/>
      <c r="C1008" s="35"/>
      <c r="D1008" s="35"/>
      <c r="E1008" s="35"/>
      <c r="F1008" s="35"/>
      <c r="G1008" s="35"/>
      <c r="H1008" s="35"/>
      <c r="I1008" s="30"/>
      <c r="J1008" s="35"/>
      <c r="K1008" s="35"/>
      <c r="L1008" s="35"/>
      <c r="M1008" s="35"/>
      <c r="N1008" s="35"/>
      <c r="O1008" s="35"/>
      <c r="P1008" s="35"/>
      <c r="Q1008" s="35"/>
      <c r="R1008" s="190"/>
      <c r="S1008" s="35"/>
      <c r="T1008" s="35"/>
      <c r="U1008" s="35"/>
      <c r="V1008" s="35"/>
      <c r="W1008" s="35"/>
      <c r="X1008" s="35"/>
      <c r="Y1008" s="35"/>
      <c r="Z1008" s="35"/>
      <c r="AA1008" s="62"/>
      <c r="AB1008" s="62"/>
      <c r="AC1008" s="4"/>
      <c r="AD1008" s="35"/>
      <c r="AE1008" s="35"/>
      <c r="AF1008" s="35"/>
      <c r="AG1008" s="35"/>
      <c r="AH1008" s="35"/>
      <c r="AI1008" s="35"/>
      <c r="AJ1008" s="35"/>
      <c r="AK1008" s="35"/>
      <c r="AL1008" s="35"/>
      <c r="AM1008" s="35"/>
      <c r="AN1008" s="35"/>
      <c r="AO1008" s="35"/>
      <c r="AP1008" s="35"/>
      <c r="AQ1008" s="35"/>
      <c r="AR1008" s="35"/>
      <c r="AS1008" s="35"/>
      <c r="AT1008" s="35"/>
      <c r="AU1008" s="35"/>
      <c r="AV1008" s="35"/>
      <c r="AW1008" s="35"/>
      <c r="AX1008" s="35"/>
      <c r="AY1008" s="35"/>
      <c r="AZ1008" s="35"/>
      <c r="BA1008" s="35"/>
      <c r="BB1008" s="35"/>
      <c r="BC1008" s="35"/>
      <c r="BD1008" s="35"/>
      <c r="BE1008" s="35"/>
      <c r="BF1008" s="35"/>
      <c r="BG1008" s="35"/>
      <c r="BH1008" s="35"/>
      <c r="BI1008" s="35"/>
      <c r="BJ1008" s="35"/>
      <c r="BK1008" s="35"/>
      <c r="BL1008" s="35"/>
      <c r="BM1008" s="35"/>
      <c r="BN1008" s="35"/>
      <c r="BO1008" s="35"/>
      <c r="BP1008" s="35"/>
      <c r="BQ1008" s="35"/>
    </row>
    <row r="1009" spans="1:69" ht="18">
      <c r="A1009" s="35"/>
      <c r="B1009" s="35"/>
      <c r="C1009" s="35"/>
      <c r="D1009" s="35"/>
      <c r="E1009" s="35"/>
      <c r="F1009" s="35"/>
      <c r="G1009" s="35"/>
      <c r="H1009" s="35"/>
      <c r="I1009" s="30"/>
      <c r="J1009" s="35"/>
      <c r="K1009" s="35"/>
      <c r="L1009" s="35"/>
      <c r="M1009" s="35"/>
      <c r="N1009" s="35"/>
      <c r="O1009" s="35"/>
      <c r="P1009" s="35"/>
      <c r="Q1009" s="35"/>
      <c r="R1009" s="190"/>
      <c r="S1009" s="35"/>
      <c r="T1009" s="35"/>
      <c r="U1009" s="35"/>
      <c r="V1009" s="35"/>
      <c r="W1009" s="35"/>
      <c r="X1009" s="35"/>
      <c r="Y1009" s="35"/>
      <c r="Z1009" s="35"/>
      <c r="AA1009" s="62"/>
      <c r="AB1009" s="62"/>
      <c r="AC1009" s="4"/>
      <c r="AD1009" s="35"/>
      <c r="AE1009" s="35"/>
      <c r="AF1009" s="35"/>
      <c r="AG1009" s="35"/>
      <c r="AH1009" s="35"/>
      <c r="AI1009" s="35"/>
      <c r="AJ1009" s="35"/>
      <c r="AK1009" s="35"/>
      <c r="AL1009" s="35"/>
      <c r="AM1009" s="35"/>
      <c r="AN1009" s="35"/>
      <c r="AO1009" s="35"/>
      <c r="AP1009" s="35"/>
      <c r="AQ1009" s="35"/>
      <c r="AR1009" s="35"/>
      <c r="AS1009" s="35"/>
      <c r="AT1009" s="35"/>
      <c r="AU1009" s="35"/>
      <c r="AV1009" s="35"/>
      <c r="AW1009" s="35"/>
      <c r="AX1009" s="35"/>
      <c r="AY1009" s="35"/>
      <c r="AZ1009" s="35"/>
      <c r="BA1009" s="35"/>
      <c r="BB1009" s="35"/>
      <c r="BC1009" s="35"/>
      <c r="BD1009" s="35"/>
      <c r="BE1009" s="35"/>
      <c r="BF1009" s="35"/>
      <c r="BG1009" s="35"/>
      <c r="BH1009" s="35"/>
      <c r="BI1009" s="35"/>
      <c r="BJ1009" s="35"/>
      <c r="BK1009" s="35"/>
      <c r="BL1009" s="35"/>
      <c r="BM1009" s="35"/>
      <c r="BN1009" s="35"/>
      <c r="BO1009" s="35"/>
      <c r="BP1009" s="35"/>
      <c r="BQ1009" s="35"/>
    </row>
    <row r="1010" spans="1:69" ht="18">
      <c r="A1010" s="35"/>
      <c r="B1010" s="35"/>
      <c r="C1010" s="35"/>
      <c r="D1010" s="35"/>
      <c r="E1010" s="35"/>
      <c r="F1010" s="35"/>
      <c r="G1010" s="35"/>
      <c r="H1010" s="35"/>
      <c r="I1010" s="30"/>
      <c r="J1010" s="35"/>
      <c r="K1010" s="35"/>
      <c r="L1010" s="35"/>
      <c r="M1010" s="35"/>
      <c r="N1010" s="35"/>
      <c r="O1010" s="35"/>
      <c r="P1010" s="35"/>
      <c r="Q1010" s="35"/>
      <c r="R1010" s="190"/>
      <c r="S1010" s="35"/>
      <c r="T1010" s="35"/>
      <c r="U1010" s="35"/>
      <c r="V1010" s="35"/>
      <c r="W1010" s="35"/>
      <c r="X1010" s="35"/>
      <c r="Y1010" s="35"/>
      <c r="Z1010" s="35"/>
      <c r="AA1010" s="62"/>
      <c r="AB1010" s="62"/>
      <c r="AC1010" s="4"/>
      <c r="AD1010" s="35"/>
      <c r="AE1010" s="35"/>
      <c r="AF1010" s="35"/>
      <c r="AG1010" s="35"/>
      <c r="AH1010" s="35"/>
      <c r="AI1010" s="35"/>
      <c r="AJ1010" s="35"/>
      <c r="AK1010" s="35"/>
      <c r="AL1010" s="35"/>
      <c r="AM1010" s="35"/>
      <c r="AN1010" s="35"/>
      <c r="AO1010" s="35"/>
      <c r="AP1010" s="35"/>
      <c r="AQ1010" s="35"/>
      <c r="AR1010" s="35"/>
      <c r="AS1010" s="35"/>
      <c r="AT1010" s="35"/>
      <c r="AU1010" s="35"/>
      <c r="AV1010" s="35"/>
      <c r="AW1010" s="35"/>
      <c r="AX1010" s="35"/>
      <c r="AY1010" s="35"/>
      <c r="AZ1010" s="35"/>
      <c r="BA1010" s="35"/>
      <c r="BB1010" s="35"/>
      <c r="BC1010" s="35"/>
      <c r="BD1010" s="35"/>
      <c r="BE1010" s="35"/>
      <c r="BF1010" s="35"/>
      <c r="BG1010" s="35"/>
      <c r="BH1010" s="35"/>
      <c r="BI1010" s="35"/>
      <c r="BJ1010" s="35"/>
      <c r="BK1010" s="35"/>
      <c r="BL1010" s="35"/>
      <c r="BM1010" s="35"/>
      <c r="BN1010" s="35"/>
      <c r="BO1010" s="35"/>
      <c r="BP1010" s="35"/>
      <c r="BQ1010" s="35"/>
    </row>
    <row r="1011" spans="1:69" ht="18">
      <c r="A1011" s="35"/>
      <c r="B1011" s="35"/>
      <c r="C1011" s="35"/>
      <c r="D1011" s="35"/>
      <c r="E1011" s="35"/>
      <c r="F1011" s="35"/>
      <c r="G1011" s="35"/>
      <c r="H1011" s="35"/>
      <c r="I1011" s="30"/>
      <c r="J1011" s="35"/>
      <c r="K1011" s="35"/>
      <c r="L1011" s="35"/>
      <c r="M1011" s="35"/>
      <c r="N1011" s="35"/>
      <c r="O1011" s="35"/>
      <c r="P1011" s="35"/>
      <c r="Q1011" s="35"/>
      <c r="R1011" s="190"/>
      <c r="S1011" s="35"/>
      <c r="T1011" s="35"/>
      <c r="U1011" s="35"/>
      <c r="V1011" s="35"/>
      <c r="W1011" s="35"/>
      <c r="X1011" s="35"/>
      <c r="Y1011" s="35"/>
      <c r="Z1011" s="35"/>
      <c r="AA1011" s="62"/>
      <c r="AB1011" s="62"/>
      <c r="AC1011" s="4"/>
      <c r="AD1011" s="35"/>
      <c r="AE1011" s="35"/>
      <c r="AF1011" s="35"/>
      <c r="AG1011" s="35"/>
      <c r="AH1011" s="35"/>
      <c r="AI1011" s="35"/>
      <c r="AJ1011" s="35"/>
      <c r="AK1011" s="35"/>
      <c r="AL1011" s="35"/>
      <c r="AM1011" s="35"/>
      <c r="AN1011" s="35"/>
      <c r="AO1011" s="35"/>
      <c r="AP1011" s="35"/>
      <c r="AQ1011" s="35"/>
      <c r="AR1011" s="35"/>
      <c r="AS1011" s="35"/>
      <c r="AT1011" s="35"/>
      <c r="AU1011" s="35"/>
      <c r="AV1011" s="35"/>
      <c r="AW1011" s="35"/>
      <c r="AX1011" s="35"/>
      <c r="AY1011" s="35"/>
      <c r="AZ1011" s="35"/>
      <c r="BA1011" s="35"/>
      <c r="BB1011" s="35"/>
      <c r="BC1011" s="35"/>
      <c r="BD1011" s="35"/>
      <c r="BE1011" s="35"/>
      <c r="BF1011" s="35"/>
      <c r="BG1011" s="35"/>
      <c r="BH1011" s="35"/>
      <c r="BI1011" s="35"/>
      <c r="BJ1011" s="35"/>
      <c r="BK1011" s="35"/>
      <c r="BL1011" s="35"/>
      <c r="BM1011" s="35"/>
      <c r="BN1011" s="35"/>
      <c r="BO1011" s="35"/>
      <c r="BP1011" s="35"/>
      <c r="BQ1011" s="35"/>
    </row>
    <row r="1012" spans="1:69" ht="18">
      <c r="A1012" s="35"/>
      <c r="B1012" s="35"/>
      <c r="C1012" s="35"/>
      <c r="D1012" s="35"/>
      <c r="E1012" s="35"/>
      <c r="F1012" s="35"/>
      <c r="G1012" s="35"/>
      <c r="H1012" s="35"/>
      <c r="I1012" s="30"/>
      <c r="J1012" s="35"/>
      <c r="K1012" s="35"/>
      <c r="L1012" s="35"/>
      <c r="M1012" s="35"/>
      <c r="N1012" s="35"/>
      <c r="O1012" s="35"/>
      <c r="P1012" s="35"/>
      <c r="Q1012" s="35"/>
      <c r="R1012" s="190"/>
      <c r="S1012" s="35"/>
      <c r="T1012" s="35"/>
      <c r="U1012" s="35"/>
      <c r="V1012" s="35"/>
      <c r="W1012" s="35"/>
      <c r="X1012" s="35"/>
      <c r="Y1012" s="35"/>
      <c r="Z1012" s="35"/>
      <c r="AA1012" s="62"/>
      <c r="AB1012" s="62"/>
      <c r="AC1012" s="4"/>
      <c r="AD1012" s="35"/>
      <c r="AE1012" s="35"/>
      <c r="AF1012" s="35"/>
      <c r="AG1012" s="35"/>
      <c r="AH1012" s="35"/>
      <c r="AI1012" s="35"/>
      <c r="AJ1012" s="35"/>
      <c r="AK1012" s="35"/>
      <c r="AL1012" s="35"/>
      <c r="AM1012" s="35"/>
      <c r="AN1012" s="35"/>
      <c r="AO1012" s="35"/>
      <c r="AP1012" s="35"/>
      <c r="AQ1012" s="35"/>
      <c r="AR1012" s="35"/>
      <c r="AS1012" s="35"/>
      <c r="AT1012" s="35"/>
      <c r="AU1012" s="35"/>
      <c r="AV1012" s="35"/>
      <c r="AW1012" s="35"/>
      <c r="AX1012" s="35"/>
      <c r="AY1012" s="35"/>
      <c r="AZ1012" s="35"/>
      <c r="BA1012" s="35"/>
      <c r="BB1012" s="35"/>
      <c r="BC1012" s="35"/>
      <c r="BD1012" s="35"/>
      <c r="BE1012" s="35"/>
      <c r="BF1012" s="35"/>
      <c r="BG1012" s="35"/>
      <c r="BH1012" s="35"/>
      <c r="BI1012" s="35"/>
      <c r="BJ1012" s="35"/>
      <c r="BK1012" s="35"/>
      <c r="BL1012" s="35"/>
      <c r="BM1012" s="35"/>
      <c r="BN1012" s="35"/>
      <c r="BO1012" s="35"/>
      <c r="BP1012" s="35"/>
      <c r="BQ1012" s="35"/>
    </row>
    <row r="1013" spans="1:69" ht="18">
      <c r="A1013" s="35"/>
      <c r="B1013" s="35"/>
      <c r="C1013" s="35"/>
      <c r="D1013" s="35"/>
      <c r="E1013" s="35"/>
      <c r="F1013" s="35"/>
      <c r="G1013" s="35"/>
      <c r="H1013" s="35"/>
      <c r="I1013" s="30"/>
      <c r="J1013" s="35"/>
      <c r="K1013" s="35"/>
      <c r="L1013" s="35"/>
      <c r="M1013" s="35"/>
      <c r="N1013" s="35"/>
      <c r="O1013" s="35"/>
      <c r="P1013" s="35"/>
      <c r="Q1013" s="35"/>
      <c r="R1013" s="190"/>
      <c r="S1013" s="35"/>
      <c r="T1013" s="35"/>
      <c r="U1013" s="35"/>
      <c r="V1013" s="35"/>
      <c r="W1013" s="35"/>
      <c r="X1013" s="35"/>
      <c r="Y1013" s="35"/>
      <c r="Z1013" s="35"/>
      <c r="AA1013" s="62"/>
      <c r="AB1013" s="62"/>
      <c r="AC1013" s="4"/>
      <c r="AD1013" s="35"/>
      <c r="AE1013" s="35"/>
      <c r="AF1013" s="35"/>
      <c r="AG1013" s="35"/>
      <c r="AH1013" s="35"/>
      <c r="AI1013" s="35"/>
      <c r="AJ1013" s="35"/>
      <c r="AK1013" s="35"/>
      <c r="AL1013" s="35"/>
      <c r="AM1013" s="35"/>
      <c r="AN1013" s="35"/>
      <c r="AO1013" s="35"/>
      <c r="AP1013" s="35"/>
      <c r="AQ1013" s="35"/>
      <c r="AR1013" s="35"/>
      <c r="AS1013" s="35"/>
      <c r="AT1013" s="35"/>
      <c r="AU1013" s="35"/>
      <c r="AV1013" s="35"/>
      <c r="AW1013" s="35"/>
      <c r="AX1013" s="35"/>
      <c r="AY1013" s="35"/>
      <c r="AZ1013" s="35"/>
      <c r="BA1013" s="35"/>
      <c r="BB1013" s="35"/>
      <c r="BC1013" s="35"/>
      <c r="BD1013" s="35"/>
      <c r="BE1013" s="35"/>
      <c r="BF1013" s="35"/>
      <c r="BG1013" s="35"/>
      <c r="BH1013" s="35"/>
      <c r="BI1013" s="35"/>
      <c r="BJ1013" s="35"/>
      <c r="BK1013" s="35"/>
      <c r="BL1013" s="35"/>
      <c r="BM1013" s="35"/>
      <c r="BN1013" s="35"/>
      <c r="BO1013" s="35"/>
      <c r="BP1013" s="35"/>
      <c r="BQ1013" s="35"/>
    </row>
    <row r="1014" spans="1:69" ht="18">
      <c r="A1014" s="35"/>
      <c r="B1014" s="35"/>
      <c r="C1014" s="35"/>
      <c r="D1014" s="35"/>
      <c r="E1014" s="35"/>
      <c r="F1014" s="35"/>
      <c r="G1014" s="35"/>
      <c r="H1014" s="35"/>
      <c r="I1014" s="30"/>
      <c r="J1014" s="35"/>
      <c r="K1014" s="35"/>
      <c r="L1014" s="35"/>
      <c r="M1014" s="35"/>
      <c r="N1014" s="35"/>
      <c r="O1014" s="35"/>
      <c r="P1014" s="35"/>
      <c r="Q1014" s="35"/>
      <c r="R1014" s="190"/>
      <c r="S1014" s="35"/>
      <c r="T1014" s="35"/>
      <c r="U1014" s="35"/>
      <c r="V1014" s="35"/>
      <c r="W1014" s="35"/>
      <c r="X1014" s="35"/>
      <c r="Y1014" s="35"/>
      <c r="Z1014" s="35"/>
      <c r="AA1014" s="62"/>
      <c r="AB1014" s="62"/>
      <c r="AC1014" s="4"/>
      <c r="AD1014" s="35"/>
      <c r="AE1014" s="35"/>
      <c r="AF1014" s="35"/>
      <c r="AG1014" s="35"/>
      <c r="AH1014" s="35"/>
      <c r="AI1014" s="35"/>
      <c r="AJ1014" s="35"/>
      <c r="AK1014" s="35"/>
      <c r="AL1014" s="35"/>
      <c r="AM1014" s="35"/>
      <c r="AN1014" s="35"/>
      <c r="AO1014" s="35"/>
      <c r="AP1014" s="35"/>
      <c r="AQ1014" s="35"/>
      <c r="AR1014" s="35"/>
      <c r="AS1014" s="35"/>
      <c r="AT1014" s="35"/>
      <c r="AU1014" s="35"/>
      <c r="AV1014" s="35"/>
      <c r="AW1014" s="35"/>
      <c r="AX1014" s="35"/>
      <c r="AY1014" s="35"/>
      <c r="AZ1014" s="35"/>
      <c r="BA1014" s="35"/>
      <c r="BB1014" s="35"/>
      <c r="BC1014" s="35"/>
      <c r="BD1014" s="35"/>
      <c r="BE1014" s="35"/>
      <c r="BF1014" s="35"/>
      <c r="BG1014" s="35"/>
      <c r="BH1014" s="35"/>
      <c r="BI1014" s="35"/>
      <c r="BJ1014" s="35"/>
      <c r="BK1014" s="35"/>
      <c r="BL1014" s="35"/>
      <c r="BM1014" s="35"/>
      <c r="BN1014" s="35"/>
      <c r="BO1014" s="35"/>
      <c r="BP1014" s="35"/>
      <c r="BQ1014" s="35"/>
    </row>
    <row r="1015" spans="1:69" ht="18">
      <c r="A1015" s="35"/>
      <c r="B1015" s="35"/>
      <c r="C1015" s="35"/>
      <c r="D1015" s="35"/>
      <c r="E1015" s="35"/>
      <c r="F1015" s="35"/>
      <c r="G1015" s="35"/>
      <c r="H1015" s="35"/>
      <c r="I1015" s="30"/>
      <c r="J1015" s="35"/>
      <c r="K1015" s="35"/>
      <c r="L1015" s="35"/>
      <c r="M1015" s="35"/>
      <c r="N1015" s="35"/>
      <c r="O1015" s="35"/>
      <c r="P1015" s="35"/>
      <c r="Q1015" s="35"/>
      <c r="R1015" s="190"/>
      <c r="S1015" s="35"/>
      <c r="T1015" s="35"/>
      <c r="U1015" s="35"/>
      <c r="V1015" s="35"/>
      <c r="W1015" s="35"/>
      <c r="X1015" s="35"/>
      <c r="Y1015" s="35"/>
      <c r="Z1015" s="35"/>
      <c r="AA1015" s="62"/>
      <c r="AB1015" s="62"/>
      <c r="AC1015" s="4"/>
      <c r="AD1015" s="35"/>
      <c r="AE1015" s="35"/>
      <c r="AF1015" s="35"/>
      <c r="AG1015" s="35"/>
      <c r="AH1015" s="35"/>
      <c r="AI1015" s="35"/>
      <c r="AJ1015" s="35"/>
      <c r="AK1015" s="35"/>
      <c r="AL1015" s="35"/>
      <c r="AM1015" s="35"/>
      <c r="AN1015" s="35"/>
      <c r="AO1015" s="35"/>
      <c r="AP1015" s="35"/>
      <c r="AQ1015" s="35"/>
      <c r="AR1015" s="35"/>
      <c r="AS1015" s="35"/>
      <c r="AT1015" s="35"/>
      <c r="AU1015" s="35"/>
      <c r="AV1015" s="35"/>
      <c r="AW1015" s="35"/>
      <c r="AX1015" s="35"/>
      <c r="AY1015" s="35"/>
      <c r="AZ1015" s="35"/>
      <c r="BA1015" s="35"/>
      <c r="BB1015" s="35"/>
      <c r="BC1015" s="35"/>
      <c r="BD1015" s="35"/>
      <c r="BE1015" s="35"/>
      <c r="BF1015" s="35"/>
      <c r="BG1015" s="35"/>
      <c r="BH1015" s="35"/>
      <c r="BI1015" s="35"/>
      <c r="BJ1015" s="35"/>
      <c r="BK1015" s="35"/>
      <c r="BL1015" s="35"/>
      <c r="BM1015" s="35"/>
      <c r="BN1015" s="35"/>
      <c r="BO1015" s="35"/>
      <c r="BP1015" s="35"/>
      <c r="BQ1015" s="35"/>
    </row>
    <row r="1016" spans="1:69" ht="18">
      <c r="A1016" s="35"/>
      <c r="B1016" s="35"/>
      <c r="C1016" s="35"/>
      <c r="D1016" s="35"/>
      <c r="E1016" s="35"/>
      <c r="F1016" s="35"/>
      <c r="G1016" s="35"/>
      <c r="H1016" s="35"/>
      <c r="I1016" s="30"/>
      <c r="J1016" s="35"/>
      <c r="K1016" s="35"/>
      <c r="L1016" s="35"/>
      <c r="M1016" s="35"/>
      <c r="N1016" s="35"/>
      <c r="O1016" s="35"/>
      <c r="P1016" s="35"/>
      <c r="Q1016" s="35"/>
      <c r="R1016" s="190"/>
      <c r="S1016" s="35"/>
      <c r="T1016" s="35"/>
      <c r="U1016" s="35"/>
      <c r="V1016" s="35"/>
      <c r="W1016" s="35"/>
      <c r="X1016" s="35"/>
      <c r="Y1016" s="35"/>
      <c r="Z1016" s="35"/>
      <c r="AA1016" s="62"/>
      <c r="AB1016" s="62"/>
      <c r="AC1016" s="4"/>
      <c r="AD1016" s="35"/>
      <c r="AE1016" s="35"/>
      <c r="AF1016" s="35"/>
      <c r="AG1016" s="35"/>
      <c r="AH1016" s="35"/>
      <c r="AI1016" s="35"/>
      <c r="AJ1016" s="35"/>
      <c r="AK1016" s="35"/>
      <c r="AL1016" s="35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5"/>
      <c r="AW1016" s="35"/>
      <c r="AX1016" s="35"/>
      <c r="AY1016" s="35"/>
      <c r="AZ1016" s="35"/>
      <c r="BA1016" s="35"/>
      <c r="BB1016" s="35"/>
      <c r="BC1016" s="35"/>
      <c r="BD1016" s="35"/>
      <c r="BE1016" s="35"/>
      <c r="BF1016" s="35"/>
      <c r="BG1016" s="35"/>
      <c r="BH1016" s="35"/>
      <c r="BI1016" s="35"/>
      <c r="BJ1016" s="35"/>
      <c r="BK1016" s="35"/>
      <c r="BL1016" s="35"/>
      <c r="BM1016" s="35"/>
      <c r="BN1016" s="35"/>
      <c r="BO1016" s="35"/>
      <c r="BP1016" s="35"/>
      <c r="BQ1016" s="35"/>
    </row>
    <row r="1017" spans="1:69" ht="18">
      <c r="A1017" s="35"/>
      <c r="B1017" s="35"/>
      <c r="C1017" s="35"/>
      <c r="D1017" s="35"/>
      <c r="E1017" s="35"/>
      <c r="F1017" s="35"/>
      <c r="G1017" s="35"/>
      <c r="H1017" s="35"/>
      <c r="I1017" s="30"/>
      <c r="J1017" s="35"/>
      <c r="K1017" s="35"/>
      <c r="L1017" s="35"/>
      <c r="M1017" s="35"/>
      <c r="N1017" s="35"/>
      <c r="O1017" s="35"/>
      <c r="P1017" s="35"/>
      <c r="Q1017" s="35"/>
      <c r="R1017" s="190"/>
      <c r="S1017" s="35"/>
      <c r="T1017" s="35"/>
      <c r="U1017" s="35"/>
      <c r="V1017" s="35"/>
      <c r="W1017" s="35"/>
      <c r="X1017" s="35"/>
      <c r="Y1017" s="35"/>
      <c r="Z1017" s="35"/>
      <c r="AA1017" s="62"/>
      <c r="AB1017" s="62"/>
      <c r="AC1017" s="4"/>
      <c r="AD1017" s="35"/>
      <c r="AE1017" s="35"/>
      <c r="AF1017" s="35"/>
      <c r="AG1017" s="35"/>
      <c r="AH1017" s="35"/>
      <c r="AI1017" s="35"/>
      <c r="AJ1017" s="35"/>
      <c r="AK1017" s="35"/>
      <c r="AL1017" s="35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5"/>
      <c r="AW1017" s="35"/>
      <c r="AX1017" s="35"/>
      <c r="AY1017" s="35"/>
      <c r="AZ1017" s="35"/>
      <c r="BA1017" s="35"/>
      <c r="BB1017" s="35"/>
      <c r="BC1017" s="35"/>
      <c r="BD1017" s="35"/>
      <c r="BE1017" s="35"/>
      <c r="BF1017" s="35"/>
      <c r="BG1017" s="35"/>
      <c r="BH1017" s="35"/>
      <c r="BI1017" s="35"/>
      <c r="BJ1017" s="35"/>
      <c r="BK1017" s="35"/>
      <c r="BL1017" s="35"/>
      <c r="BM1017" s="35"/>
      <c r="BN1017" s="35"/>
      <c r="BO1017" s="35"/>
      <c r="BP1017" s="35"/>
      <c r="BQ1017" s="35"/>
    </row>
    <row r="1018" spans="1:69" ht="18">
      <c r="A1018" s="35"/>
      <c r="B1018" s="35"/>
      <c r="C1018" s="35"/>
      <c r="D1018" s="35"/>
      <c r="E1018" s="35"/>
      <c r="F1018" s="35"/>
      <c r="G1018" s="35"/>
      <c r="H1018" s="35"/>
      <c r="I1018" s="30"/>
      <c r="J1018" s="35"/>
      <c r="K1018" s="35"/>
      <c r="L1018" s="35"/>
      <c r="M1018" s="35"/>
      <c r="N1018" s="35"/>
      <c r="O1018" s="35"/>
      <c r="P1018" s="35"/>
      <c r="Q1018" s="35"/>
      <c r="R1018" s="190"/>
      <c r="S1018" s="35"/>
      <c r="T1018" s="35"/>
      <c r="U1018" s="35"/>
      <c r="V1018" s="35"/>
      <c r="W1018" s="35"/>
      <c r="X1018" s="35"/>
      <c r="Y1018" s="35"/>
      <c r="Z1018" s="35"/>
      <c r="AA1018" s="62"/>
      <c r="AB1018" s="62"/>
      <c r="AC1018" s="4"/>
      <c r="AD1018" s="35"/>
      <c r="AE1018" s="35"/>
      <c r="AF1018" s="35"/>
      <c r="AG1018" s="35"/>
      <c r="AH1018" s="35"/>
      <c r="AI1018" s="35"/>
      <c r="AJ1018" s="35"/>
      <c r="AK1018" s="35"/>
      <c r="AL1018" s="35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5"/>
      <c r="AW1018" s="35"/>
      <c r="AX1018" s="35"/>
      <c r="AY1018" s="35"/>
      <c r="AZ1018" s="35"/>
      <c r="BA1018" s="35"/>
      <c r="BB1018" s="35"/>
      <c r="BC1018" s="35"/>
      <c r="BD1018" s="35"/>
      <c r="BE1018" s="35"/>
      <c r="BF1018" s="35"/>
      <c r="BG1018" s="35"/>
      <c r="BH1018" s="35"/>
      <c r="BI1018" s="35"/>
      <c r="BJ1018" s="35"/>
      <c r="BK1018" s="35"/>
      <c r="BL1018" s="35"/>
      <c r="BM1018" s="35"/>
      <c r="BN1018" s="35"/>
      <c r="BO1018" s="35"/>
      <c r="BP1018" s="35"/>
      <c r="BQ1018" s="35"/>
    </row>
    <row r="1019" spans="1:69" ht="18">
      <c r="A1019" s="35"/>
      <c r="B1019" s="35"/>
      <c r="C1019" s="35"/>
      <c r="D1019" s="35"/>
      <c r="E1019" s="35"/>
      <c r="F1019" s="35"/>
      <c r="G1019" s="35"/>
      <c r="H1019" s="35"/>
      <c r="I1019" s="30"/>
      <c r="J1019" s="35"/>
      <c r="K1019" s="35"/>
      <c r="L1019" s="35"/>
      <c r="M1019" s="35"/>
      <c r="N1019" s="35"/>
      <c r="O1019" s="35"/>
      <c r="P1019" s="35"/>
      <c r="Q1019" s="35"/>
      <c r="R1019" s="190"/>
      <c r="S1019" s="35"/>
      <c r="T1019" s="35"/>
      <c r="U1019" s="35"/>
      <c r="V1019" s="35"/>
      <c r="W1019" s="35"/>
      <c r="X1019" s="35"/>
      <c r="Y1019" s="35"/>
      <c r="Z1019" s="35"/>
      <c r="AA1019" s="62"/>
      <c r="AB1019" s="62"/>
      <c r="AC1019" s="4"/>
      <c r="AD1019" s="35"/>
      <c r="AE1019" s="35"/>
      <c r="AF1019" s="35"/>
      <c r="AG1019" s="35"/>
      <c r="AH1019" s="35"/>
      <c r="AI1019" s="35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  <c r="AZ1019" s="35"/>
      <c r="BA1019" s="35"/>
      <c r="BB1019" s="35"/>
      <c r="BC1019" s="35"/>
      <c r="BD1019" s="35"/>
      <c r="BE1019" s="35"/>
      <c r="BF1019" s="35"/>
      <c r="BG1019" s="35"/>
      <c r="BH1019" s="35"/>
      <c r="BI1019" s="35"/>
      <c r="BJ1019" s="35"/>
      <c r="BK1019" s="35"/>
      <c r="BL1019" s="35"/>
      <c r="BM1019" s="35"/>
      <c r="BN1019" s="35"/>
      <c r="BO1019" s="35"/>
      <c r="BP1019" s="35"/>
      <c r="BQ1019" s="35"/>
    </row>
    <row r="1020" spans="1:69" ht="18">
      <c r="A1020" s="35"/>
      <c r="B1020" s="35"/>
      <c r="C1020" s="35"/>
      <c r="D1020" s="35"/>
      <c r="E1020" s="35"/>
      <c r="F1020" s="35"/>
      <c r="G1020" s="35"/>
      <c r="H1020" s="35"/>
      <c r="I1020" s="30"/>
      <c r="J1020" s="35"/>
      <c r="K1020" s="35"/>
      <c r="L1020" s="35"/>
      <c r="M1020" s="35"/>
      <c r="N1020" s="35"/>
      <c r="O1020" s="35"/>
      <c r="P1020" s="35"/>
      <c r="Q1020" s="35"/>
      <c r="R1020" s="190"/>
      <c r="S1020" s="35"/>
      <c r="T1020" s="35"/>
      <c r="U1020" s="35"/>
      <c r="V1020" s="35"/>
      <c r="W1020" s="35"/>
      <c r="X1020" s="35"/>
      <c r="Y1020" s="35"/>
      <c r="Z1020" s="35"/>
      <c r="AA1020" s="62"/>
      <c r="AB1020" s="62"/>
      <c r="AC1020" s="4"/>
      <c r="AD1020" s="35"/>
      <c r="AE1020" s="35"/>
      <c r="AF1020" s="35"/>
      <c r="AG1020" s="35"/>
      <c r="AH1020" s="35"/>
      <c r="AI1020" s="35"/>
      <c r="AJ1020" s="35"/>
      <c r="AK1020" s="35"/>
      <c r="AL1020" s="35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5"/>
      <c r="AW1020" s="35"/>
      <c r="AX1020" s="35"/>
      <c r="AY1020" s="35"/>
      <c r="AZ1020" s="35"/>
      <c r="BA1020" s="35"/>
      <c r="BB1020" s="35"/>
      <c r="BC1020" s="35"/>
      <c r="BD1020" s="35"/>
      <c r="BE1020" s="35"/>
      <c r="BF1020" s="35"/>
      <c r="BG1020" s="35"/>
      <c r="BH1020" s="35"/>
      <c r="BI1020" s="35"/>
      <c r="BJ1020" s="35"/>
      <c r="BK1020" s="35"/>
      <c r="BL1020" s="35"/>
      <c r="BM1020" s="35"/>
      <c r="BN1020" s="35"/>
      <c r="BO1020" s="35"/>
      <c r="BP1020" s="35"/>
      <c r="BQ1020" s="35"/>
    </row>
    <row r="1021" spans="1:69" ht="18">
      <c r="A1021" s="35"/>
      <c r="B1021" s="35"/>
      <c r="C1021" s="35"/>
      <c r="D1021" s="35"/>
      <c r="E1021" s="35"/>
      <c r="F1021" s="35"/>
      <c r="G1021" s="35"/>
      <c r="H1021" s="35"/>
      <c r="I1021" s="30"/>
      <c r="J1021" s="35"/>
      <c r="K1021" s="35"/>
      <c r="L1021" s="35"/>
      <c r="M1021" s="35"/>
      <c r="N1021" s="35"/>
      <c r="O1021" s="35"/>
      <c r="P1021" s="35"/>
      <c r="Q1021" s="35"/>
      <c r="R1021" s="190"/>
      <c r="S1021" s="35"/>
      <c r="T1021" s="35"/>
      <c r="U1021" s="35"/>
      <c r="V1021" s="35"/>
      <c r="W1021" s="35"/>
      <c r="X1021" s="35"/>
      <c r="Y1021" s="35"/>
      <c r="Z1021" s="35"/>
      <c r="AA1021" s="62"/>
      <c r="AB1021" s="62"/>
      <c r="AC1021" s="4"/>
      <c r="AD1021" s="35"/>
      <c r="AE1021" s="35"/>
      <c r="AF1021" s="35"/>
      <c r="AG1021" s="35"/>
      <c r="AH1021" s="35"/>
      <c r="AI1021" s="35"/>
      <c r="AJ1021" s="35"/>
      <c r="AK1021" s="35"/>
      <c r="AL1021" s="35"/>
      <c r="AM1021" s="35"/>
      <c r="AN1021" s="35"/>
      <c r="AO1021" s="35"/>
      <c r="AP1021" s="35"/>
      <c r="AQ1021" s="35"/>
      <c r="AR1021" s="35"/>
      <c r="AS1021" s="35"/>
      <c r="AT1021" s="35"/>
      <c r="AU1021" s="35"/>
      <c r="AV1021" s="35"/>
      <c r="AW1021" s="35"/>
      <c r="AX1021" s="35"/>
      <c r="AY1021" s="35"/>
      <c r="AZ1021" s="35"/>
      <c r="BA1021" s="35"/>
      <c r="BB1021" s="35"/>
      <c r="BC1021" s="35"/>
      <c r="BD1021" s="35"/>
      <c r="BE1021" s="35"/>
      <c r="BF1021" s="35"/>
      <c r="BG1021" s="35"/>
      <c r="BH1021" s="35"/>
      <c r="BI1021" s="35"/>
      <c r="BJ1021" s="35"/>
      <c r="BK1021" s="35"/>
      <c r="BL1021" s="35"/>
      <c r="BM1021" s="35"/>
      <c r="BN1021" s="35"/>
      <c r="BO1021" s="35"/>
      <c r="BP1021" s="35"/>
      <c r="BQ1021" s="35"/>
    </row>
    <row r="1022" spans="1:69" ht="18">
      <c r="A1022" s="35"/>
      <c r="B1022" s="35"/>
      <c r="C1022" s="35"/>
      <c r="D1022" s="35"/>
      <c r="E1022" s="35"/>
      <c r="F1022" s="35"/>
      <c r="G1022" s="35"/>
      <c r="H1022" s="35"/>
      <c r="I1022" s="30"/>
      <c r="J1022" s="35"/>
      <c r="K1022" s="35"/>
      <c r="L1022" s="35"/>
      <c r="M1022" s="35"/>
      <c r="N1022" s="35"/>
      <c r="O1022" s="35"/>
      <c r="P1022" s="35"/>
      <c r="Q1022" s="35"/>
      <c r="R1022" s="190"/>
      <c r="S1022" s="35"/>
      <c r="T1022" s="35"/>
      <c r="U1022" s="35"/>
      <c r="V1022" s="35"/>
      <c r="W1022" s="35"/>
      <c r="X1022" s="35"/>
      <c r="Y1022" s="35"/>
      <c r="Z1022" s="35"/>
      <c r="AA1022" s="62"/>
      <c r="AB1022" s="62"/>
      <c r="AC1022" s="4"/>
      <c r="AD1022" s="35"/>
      <c r="AE1022" s="35"/>
      <c r="AF1022" s="35"/>
      <c r="AG1022" s="35"/>
      <c r="AH1022" s="35"/>
      <c r="AI1022" s="35"/>
      <c r="AJ1022" s="35"/>
      <c r="AK1022" s="35"/>
      <c r="AL1022" s="35"/>
      <c r="AM1022" s="35"/>
      <c r="AN1022" s="35"/>
      <c r="AO1022" s="35"/>
      <c r="AP1022" s="35"/>
      <c r="AQ1022" s="35"/>
      <c r="AR1022" s="35"/>
      <c r="AS1022" s="35"/>
      <c r="AT1022" s="35"/>
      <c r="AU1022" s="35"/>
      <c r="AV1022" s="35"/>
      <c r="AW1022" s="35"/>
      <c r="AX1022" s="35"/>
      <c r="AY1022" s="35"/>
      <c r="AZ1022" s="35"/>
      <c r="BA1022" s="35"/>
      <c r="BB1022" s="35"/>
      <c r="BC1022" s="35"/>
      <c r="BD1022" s="35"/>
      <c r="BE1022" s="35"/>
      <c r="BF1022" s="35"/>
      <c r="BG1022" s="35"/>
      <c r="BH1022" s="35"/>
      <c r="BI1022" s="35"/>
      <c r="BJ1022" s="35"/>
      <c r="BK1022" s="35"/>
      <c r="BL1022" s="35"/>
      <c r="BM1022" s="35"/>
      <c r="BN1022" s="35"/>
      <c r="BO1022" s="35"/>
      <c r="BP1022" s="35"/>
      <c r="BQ1022" s="35"/>
    </row>
    <row r="1023" spans="1:69" ht="18">
      <c r="A1023" s="35"/>
      <c r="B1023" s="35"/>
      <c r="C1023" s="35"/>
      <c r="D1023" s="35"/>
      <c r="E1023" s="35"/>
      <c r="F1023" s="35"/>
      <c r="G1023" s="35"/>
      <c r="H1023" s="35"/>
      <c r="I1023" s="30"/>
      <c r="J1023" s="35"/>
      <c r="K1023" s="35"/>
      <c r="L1023" s="35"/>
      <c r="M1023" s="35"/>
      <c r="N1023" s="35"/>
      <c r="O1023" s="35"/>
      <c r="P1023" s="35"/>
      <c r="Q1023" s="35"/>
      <c r="R1023" s="190"/>
      <c r="S1023" s="35"/>
      <c r="T1023" s="35"/>
      <c r="U1023" s="35"/>
      <c r="V1023" s="35"/>
      <c r="W1023" s="35"/>
      <c r="X1023" s="35"/>
      <c r="Y1023" s="35"/>
      <c r="Z1023" s="35"/>
      <c r="AA1023" s="62"/>
      <c r="AB1023" s="62"/>
      <c r="AC1023" s="4"/>
      <c r="AD1023" s="35"/>
      <c r="AE1023" s="35"/>
      <c r="AF1023" s="35"/>
      <c r="AG1023" s="35"/>
      <c r="AH1023" s="35"/>
      <c r="AI1023" s="35"/>
      <c r="AJ1023" s="35"/>
      <c r="AK1023" s="35"/>
      <c r="AL1023" s="35"/>
      <c r="AM1023" s="35"/>
      <c r="AN1023" s="35"/>
      <c r="AO1023" s="35"/>
      <c r="AP1023" s="35"/>
      <c r="AQ1023" s="35"/>
      <c r="AR1023" s="35"/>
      <c r="AS1023" s="35"/>
      <c r="AT1023" s="35"/>
      <c r="AU1023" s="35"/>
      <c r="AV1023" s="35"/>
      <c r="AW1023" s="35"/>
      <c r="AX1023" s="35"/>
      <c r="AY1023" s="35"/>
      <c r="AZ1023" s="35"/>
      <c r="BA1023" s="35"/>
      <c r="BB1023" s="35"/>
      <c r="BC1023" s="35"/>
      <c r="BD1023" s="35"/>
      <c r="BE1023" s="35"/>
      <c r="BF1023" s="35"/>
      <c r="BG1023" s="35"/>
      <c r="BH1023" s="35"/>
      <c r="BI1023" s="35"/>
      <c r="BJ1023" s="35"/>
      <c r="BK1023" s="35"/>
      <c r="BL1023" s="35"/>
      <c r="BM1023" s="35"/>
      <c r="BN1023" s="35"/>
      <c r="BO1023" s="35"/>
      <c r="BP1023" s="35"/>
      <c r="BQ1023" s="35"/>
    </row>
    <row r="1024" spans="1:69" ht="18">
      <c r="A1024" s="35"/>
      <c r="B1024" s="35"/>
      <c r="C1024" s="35"/>
      <c r="D1024" s="35"/>
      <c r="E1024" s="35"/>
      <c r="F1024" s="35"/>
      <c r="G1024" s="35"/>
      <c r="H1024" s="35"/>
      <c r="I1024" s="30"/>
      <c r="J1024" s="35"/>
      <c r="K1024" s="35"/>
      <c r="L1024" s="35"/>
      <c r="M1024" s="35"/>
      <c r="N1024" s="35"/>
      <c r="O1024" s="35"/>
      <c r="P1024" s="35"/>
      <c r="Q1024" s="35"/>
      <c r="R1024" s="190"/>
      <c r="S1024" s="35"/>
      <c r="T1024" s="35"/>
      <c r="U1024" s="35"/>
      <c r="V1024" s="35"/>
      <c r="W1024" s="35"/>
      <c r="X1024" s="35"/>
      <c r="Y1024" s="35"/>
      <c r="Z1024" s="35"/>
      <c r="AA1024" s="62"/>
      <c r="AB1024" s="62"/>
      <c r="AC1024" s="4"/>
      <c r="AD1024" s="35"/>
      <c r="AE1024" s="35"/>
      <c r="AF1024" s="35"/>
      <c r="AG1024" s="35"/>
      <c r="AH1024" s="35"/>
      <c r="AI1024" s="35"/>
      <c r="AJ1024" s="35"/>
      <c r="AK1024" s="35"/>
      <c r="AL1024" s="35"/>
      <c r="AM1024" s="35"/>
      <c r="AN1024" s="35"/>
      <c r="AO1024" s="35"/>
      <c r="AP1024" s="35"/>
      <c r="AQ1024" s="35"/>
      <c r="AR1024" s="35"/>
      <c r="AS1024" s="35"/>
      <c r="AT1024" s="35"/>
      <c r="AU1024" s="35"/>
      <c r="AV1024" s="35"/>
      <c r="AW1024" s="35"/>
      <c r="AX1024" s="35"/>
      <c r="AY1024" s="35"/>
      <c r="AZ1024" s="35"/>
      <c r="BA1024" s="35"/>
      <c r="BB1024" s="35"/>
      <c r="BC1024" s="35"/>
      <c r="BD1024" s="35"/>
      <c r="BE1024" s="35"/>
      <c r="BF1024" s="35"/>
      <c r="BG1024" s="35"/>
      <c r="BH1024" s="35"/>
      <c r="BI1024" s="35"/>
      <c r="BJ1024" s="35"/>
      <c r="BK1024" s="35"/>
      <c r="BL1024" s="35"/>
      <c r="BM1024" s="35"/>
      <c r="BN1024" s="35"/>
      <c r="BO1024" s="35"/>
      <c r="BP1024" s="35"/>
      <c r="BQ1024" s="35"/>
    </row>
    <row r="1025" spans="1:69">
      <c r="A1025" s="35"/>
      <c r="B1025" s="35"/>
      <c r="C1025" s="35"/>
      <c r="D1025" s="35"/>
      <c r="E1025" s="35"/>
      <c r="F1025" s="35"/>
      <c r="G1025" s="35"/>
      <c r="H1025" s="35"/>
      <c r="I1025" s="30"/>
      <c r="J1025" s="35"/>
      <c r="K1025" s="35"/>
      <c r="L1025" s="35"/>
      <c r="M1025" s="35"/>
      <c r="N1025" s="35"/>
      <c r="O1025" s="35"/>
      <c r="P1025" s="35"/>
      <c r="Q1025" s="35"/>
      <c r="R1025" s="190"/>
      <c r="S1025" s="35"/>
      <c r="T1025" s="35"/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5"/>
      <c r="AF1025" s="35"/>
      <c r="AG1025" s="35"/>
      <c r="AH1025" s="35"/>
      <c r="AI1025" s="35"/>
      <c r="AJ1025" s="35"/>
      <c r="AK1025" s="35"/>
      <c r="AL1025" s="35"/>
      <c r="AM1025" s="35"/>
      <c r="AN1025" s="35"/>
      <c r="AO1025" s="35"/>
      <c r="AP1025" s="35"/>
      <c r="AQ1025" s="35"/>
      <c r="AR1025" s="35"/>
      <c r="AS1025" s="35"/>
      <c r="AT1025" s="35"/>
      <c r="AU1025" s="35"/>
      <c r="AV1025" s="35"/>
      <c r="AW1025" s="35"/>
      <c r="AX1025" s="35"/>
      <c r="AY1025" s="35"/>
      <c r="AZ1025" s="35"/>
      <c r="BA1025" s="35"/>
      <c r="BB1025" s="35"/>
      <c r="BC1025" s="35"/>
      <c r="BD1025" s="35"/>
      <c r="BE1025" s="35"/>
      <c r="BF1025" s="35"/>
      <c r="BG1025" s="35"/>
      <c r="BH1025" s="35"/>
      <c r="BI1025" s="35"/>
      <c r="BJ1025" s="35"/>
      <c r="BK1025" s="35"/>
      <c r="BL1025" s="35"/>
      <c r="BM1025" s="35"/>
      <c r="BN1025" s="35"/>
      <c r="BO1025" s="35"/>
      <c r="BP1025" s="35"/>
      <c r="BQ1025" s="35"/>
    </row>
    <row r="1026" spans="1:69">
      <c r="A1026" s="35"/>
      <c r="B1026" s="35"/>
      <c r="C1026" s="35"/>
      <c r="D1026" s="35"/>
      <c r="E1026" s="35"/>
      <c r="F1026" s="35"/>
      <c r="G1026" s="35"/>
      <c r="H1026" s="35"/>
      <c r="I1026" s="30"/>
      <c r="J1026" s="35"/>
      <c r="K1026" s="35"/>
      <c r="L1026" s="35"/>
      <c r="M1026" s="35"/>
      <c r="N1026" s="35"/>
      <c r="O1026" s="35"/>
      <c r="P1026" s="35"/>
      <c r="Q1026" s="35"/>
      <c r="R1026" s="190"/>
      <c r="S1026" s="35"/>
      <c r="T1026" s="35"/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5"/>
      <c r="AF1026" s="35"/>
      <c r="AG1026" s="35"/>
      <c r="AH1026" s="35"/>
      <c r="AI1026" s="35"/>
      <c r="AJ1026" s="35"/>
      <c r="AK1026" s="35"/>
      <c r="AL1026" s="35"/>
      <c r="AM1026" s="35"/>
      <c r="AN1026" s="35"/>
      <c r="AO1026" s="35"/>
      <c r="AP1026" s="35"/>
      <c r="AQ1026" s="35"/>
      <c r="AR1026" s="35"/>
      <c r="AS1026" s="35"/>
      <c r="AT1026" s="35"/>
      <c r="AU1026" s="35"/>
      <c r="AV1026" s="35"/>
      <c r="AW1026" s="35"/>
      <c r="AX1026" s="35"/>
      <c r="AY1026" s="35"/>
      <c r="AZ1026" s="35"/>
      <c r="BA1026" s="35"/>
      <c r="BB1026" s="35"/>
      <c r="BC1026" s="35"/>
      <c r="BD1026" s="35"/>
      <c r="BE1026" s="35"/>
      <c r="BF1026" s="35"/>
      <c r="BG1026" s="35"/>
      <c r="BH1026" s="35"/>
      <c r="BI1026" s="35"/>
      <c r="BJ1026" s="35"/>
      <c r="BK1026" s="35"/>
      <c r="BL1026" s="35"/>
      <c r="BM1026" s="35"/>
      <c r="BN1026" s="35"/>
      <c r="BO1026" s="35"/>
      <c r="BP1026" s="35"/>
      <c r="BQ1026" s="35"/>
    </row>
    <row r="1027" spans="1:69">
      <c r="A1027" s="35"/>
      <c r="B1027" s="35"/>
      <c r="C1027" s="35"/>
      <c r="D1027" s="35"/>
      <c r="E1027" s="35"/>
      <c r="F1027" s="35"/>
      <c r="G1027" s="35"/>
      <c r="H1027" s="35"/>
      <c r="I1027" s="30"/>
      <c r="J1027" s="35"/>
      <c r="K1027" s="35"/>
      <c r="L1027" s="35"/>
      <c r="M1027" s="35"/>
      <c r="N1027" s="35"/>
      <c r="O1027" s="35"/>
      <c r="P1027" s="35"/>
      <c r="Q1027" s="35"/>
      <c r="R1027" s="190"/>
      <c r="S1027" s="35"/>
      <c r="T1027" s="35"/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/>
      <c r="AF1027" s="35"/>
      <c r="AG1027" s="35"/>
      <c r="AH1027" s="35"/>
      <c r="AI1027" s="35"/>
      <c r="AJ1027" s="35"/>
      <c r="AK1027" s="35"/>
      <c r="AL1027" s="35"/>
      <c r="AM1027" s="35"/>
      <c r="AN1027" s="35"/>
      <c r="AO1027" s="35"/>
      <c r="AP1027" s="35"/>
      <c r="AQ1027" s="35"/>
      <c r="AR1027" s="35"/>
      <c r="AS1027" s="35"/>
      <c r="AT1027" s="35"/>
      <c r="AU1027" s="35"/>
      <c r="AV1027" s="35"/>
      <c r="AW1027" s="35"/>
      <c r="AX1027" s="35"/>
      <c r="AY1027" s="35"/>
      <c r="AZ1027" s="35"/>
      <c r="BA1027" s="35"/>
      <c r="BB1027" s="35"/>
      <c r="BC1027" s="35"/>
      <c r="BD1027" s="35"/>
      <c r="BE1027" s="35"/>
      <c r="BF1027" s="35"/>
      <c r="BG1027" s="35"/>
      <c r="BH1027" s="35"/>
      <c r="BI1027" s="35"/>
      <c r="BJ1027" s="35"/>
      <c r="BK1027" s="35"/>
      <c r="BL1027" s="35"/>
      <c r="BM1027" s="35"/>
      <c r="BN1027" s="35"/>
      <c r="BO1027" s="35"/>
      <c r="BP1027" s="35"/>
      <c r="BQ1027" s="35"/>
    </row>
    <row r="1028" spans="1:69">
      <c r="A1028" s="35"/>
      <c r="B1028" s="35"/>
      <c r="C1028" s="35"/>
      <c r="D1028" s="35"/>
      <c r="E1028" s="35"/>
      <c r="F1028" s="35"/>
      <c r="G1028" s="35"/>
      <c r="H1028" s="35"/>
      <c r="I1028" s="30"/>
      <c r="J1028" s="35"/>
      <c r="K1028" s="35"/>
      <c r="L1028" s="35"/>
      <c r="M1028" s="35"/>
      <c r="N1028" s="35"/>
      <c r="O1028" s="35"/>
      <c r="P1028" s="35"/>
      <c r="Q1028" s="35"/>
      <c r="R1028" s="190"/>
      <c r="S1028" s="35"/>
      <c r="T1028" s="35"/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5"/>
      <c r="AI1028" s="35"/>
      <c r="AJ1028" s="35"/>
      <c r="AK1028" s="35"/>
      <c r="AL1028" s="35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5"/>
      <c r="AW1028" s="35"/>
      <c r="AX1028" s="35"/>
      <c r="AY1028" s="35"/>
      <c r="AZ1028" s="35"/>
      <c r="BA1028" s="35"/>
      <c r="BB1028" s="35"/>
      <c r="BC1028" s="35"/>
      <c r="BD1028" s="35"/>
      <c r="BE1028" s="35"/>
      <c r="BF1028" s="35"/>
      <c r="BG1028" s="35"/>
      <c r="BH1028" s="35"/>
      <c r="BI1028" s="35"/>
      <c r="BJ1028" s="35"/>
      <c r="BK1028" s="35"/>
      <c r="BL1028" s="35"/>
      <c r="BM1028" s="35"/>
      <c r="BN1028" s="35"/>
      <c r="BO1028" s="35"/>
      <c r="BP1028" s="35"/>
      <c r="BQ1028" s="35"/>
    </row>
    <row r="1029" spans="1:69">
      <c r="A1029" s="35"/>
      <c r="B1029" s="35"/>
      <c r="C1029" s="35"/>
      <c r="D1029" s="35"/>
      <c r="E1029" s="35"/>
      <c r="F1029" s="35"/>
      <c r="G1029" s="35"/>
      <c r="H1029" s="35"/>
      <c r="I1029" s="30"/>
      <c r="J1029" s="35"/>
      <c r="K1029" s="35"/>
      <c r="L1029" s="35"/>
      <c r="M1029" s="35"/>
      <c r="N1029" s="35"/>
      <c r="O1029" s="35"/>
      <c r="P1029" s="35"/>
      <c r="Q1029" s="35"/>
      <c r="R1029" s="190"/>
      <c r="S1029" s="35"/>
      <c r="T1029" s="35"/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/>
      <c r="AF1029" s="35"/>
      <c r="AG1029" s="35"/>
      <c r="AH1029" s="35"/>
      <c r="AI1029" s="35"/>
      <c r="AJ1029" s="35"/>
      <c r="AK1029" s="35"/>
      <c r="AL1029" s="35"/>
      <c r="AM1029" s="35"/>
      <c r="AN1029" s="35"/>
      <c r="AO1029" s="35"/>
      <c r="AP1029" s="35"/>
      <c r="AQ1029" s="35"/>
      <c r="AR1029" s="35"/>
      <c r="AS1029" s="35"/>
      <c r="AT1029" s="35"/>
      <c r="AU1029" s="35"/>
      <c r="AV1029" s="35"/>
      <c r="AW1029" s="35"/>
      <c r="AX1029" s="35"/>
      <c r="AY1029" s="35"/>
      <c r="AZ1029" s="35"/>
      <c r="BA1029" s="35"/>
      <c r="BB1029" s="35"/>
      <c r="BC1029" s="35"/>
      <c r="BD1029" s="35"/>
      <c r="BE1029" s="35"/>
      <c r="BF1029" s="35"/>
      <c r="BG1029" s="35"/>
      <c r="BH1029" s="35"/>
      <c r="BI1029" s="35"/>
      <c r="BJ1029" s="35"/>
      <c r="BK1029" s="35"/>
      <c r="BL1029" s="35"/>
      <c r="BM1029" s="35"/>
      <c r="BN1029" s="35"/>
      <c r="BO1029" s="35"/>
      <c r="BP1029" s="35"/>
      <c r="BQ1029" s="35"/>
    </row>
    <row r="1030" spans="1:69">
      <c r="A1030" s="35"/>
      <c r="B1030" s="35"/>
      <c r="C1030" s="35"/>
      <c r="D1030" s="35"/>
      <c r="E1030" s="35"/>
      <c r="F1030" s="35"/>
      <c r="G1030" s="35"/>
      <c r="H1030" s="35"/>
      <c r="I1030" s="30"/>
      <c r="J1030" s="35"/>
      <c r="K1030" s="35"/>
      <c r="L1030" s="35"/>
      <c r="M1030" s="35"/>
      <c r="N1030" s="35"/>
      <c r="O1030" s="35"/>
      <c r="P1030" s="35"/>
      <c r="Q1030" s="35"/>
      <c r="R1030" s="190"/>
      <c r="S1030" s="35"/>
      <c r="T1030" s="35"/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5"/>
      <c r="AF1030" s="35"/>
      <c r="AG1030" s="35"/>
      <c r="AH1030" s="35"/>
      <c r="AI1030" s="35"/>
      <c r="AJ1030" s="35"/>
      <c r="AK1030" s="35"/>
      <c r="AL1030" s="35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5"/>
      <c r="AW1030" s="35"/>
      <c r="AX1030" s="35"/>
      <c r="AY1030" s="35"/>
      <c r="AZ1030" s="35"/>
      <c r="BA1030" s="35"/>
      <c r="BB1030" s="35"/>
      <c r="BC1030" s="35"/>
      <c r="BD1030" s="35"/>
      <c r="BE1030" s="35"/>
      <c r="BF1030" s="35"/>
      <c r="BG1030" s="35"/>
      <c r="BH1030" s="35"/>
      <c r="BI1030" s="35"/>
      <c r="BJ1030" s="35"/>
      <c r="BK1030" s="35"/>
      <c r="BL1030" s="35"/>
      <c r="BM1030" s="35"/>
      <c r="BN1030" s="35"/>
      <c r="BO1030" s="35"/>
      <c r="BP1030" s="35"/>
      <c r="BQ1030" s="35"/>
    </row>
    <row r="1031" spans="1:69">
      <c r="A1031" s="35"/>
      <c r="B1031" s="35"/>
      <c r="C1031" s="35"/>
      <c r="D1031" s="35"/>
      <c r="E1031" s="35"/>
      <c r="F1031" s="35"/>
      <c r="G1031" s="35"/>
      <c r="H1031" s="35"/>
      <c r="I1031" s="30"/>
      <c r="J1031" s="35"/>
      <c r="K1031" s="35"/>
      <c r="L1031" s="35"/>
      <c r="M1031" s="35"/>
      <c r="N1031" s="35"/>
      <c r="O1031" s="35"/>
      <c r="P1031" s="35"/>
      <c r="Q1031" s="35"/>
      <c r="R1031" s="190"/>
      <c r="S1031" s="35"/>
      <c r="T1031" s="35"/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5"/>
      <c r="AF1031" s="35"/>
      <c r="AG1031" s="35"/>
      <c r="AH1031" s="35"/>
      <c r="AI1031" s="35"/>
      <c r="AJ1031" s="35"/>
      <c r="AK1031" s="35"/>
      <c r="AL1031" s="35"/>
      <c r="AM1031" s="35"/>
      <c r="AN1031" s="35"/>
      <c r="AO1031" s="35"/>
      <c r="AP1031" s="35"/>
      <c r="AQ1031" s="35"/>
      <c r="AR1031" s="35"/>
      <c r="AS1031" s="35"/>
      <c r="AT1031" s="35"/>
      <c r="AU1031" s="35"/>
      <c r="AV1031" s="35"/>
      <c r="AW1031" s="35"/>
      <c r="AX1031" s="35"/>
      <c r="AY1031" s="35"/>
      <c r="AZ1031" s="35"/>
      <c r="BA1031" s="35"/>
      <c r="BB1031" s="35"/>
      <c r="BC1031" s="35"/>
      <c r="BD1031" s="35"/>
      <c r="BE1031" s="35"/>
      <c r="BF1031" s="35"/>
      <c r="BG1031" s="35"/>
      <c r="BH1031" s="35"/>
      <c r="BI1031" s="35"/>
      <c r="BJ1031" s="35"/>
      <c r="BK1031" s="35"/>
      <c r="BL1031" s="35"/>
      <c r="BM1031" s="35"/>
      <c r="BN1031" s="35"/>
      <c r="BO1031" s="35"/>
      <c r="BP1031" s="35"/>
      <c r="BQ1031" s="35"/>
    </row>
    <row r="1032" spans="1:69">
      <c r="A1032" s="35"/>
      <c r="B1032" s="35"/>
      <c r="C1032" s="35"/>
      <c r="D1032" s="35"/>
      <c r="E1032" s="35"/>
      <c r="F1032" s="35"/>
      <c r="G1032" s="35"/>
      <c r="H1032" s="35"/>
      <c r="I1032" s="30"/>
      <c r="J1032" s="35"/>
      <c r="K1032" s="35"/>
      <c r="L1032" s="35"/>
      <c r="M1032" s="35"/>
      <c r="N1032" s="35"/>
      <c r="O1032" s="35"/>
      <c r="P1032" s="35"/>
      <c r="Q1032" s="35"/>
      <c r="R1032" s="190"/>
      <c r="S1032" s="35"/>
      <c r="T1032" s="35"/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5"/>
      <c r="AF1032" s="35"/>
      <c r="AG1032" s="35"/>
      <c r="AH1032" s="35"/>
      <c r="AI1032" s="35"/>
      <c r="AJ1032" s="35"/>
      <c r="AK1032" s="35"/>
      <c r="AL1032" s="35"/>
      <c r="AM1032" s="35"/>
      <c r="AN1032" s="35"/>
      <c r="AO1032" s="35"/>
      <c r="AP1032" s="35"/>
      <c r="AQ1032" s="35"/>
      <c r="AR1032" s="35"/>
      <c r="AS1032" s="35"/>
      <c r="AT1032" s="35"/>
      <c r="AU1032" s="35"/>
      <c r="AV1032" s="35"/>
      <c r="AW1032" s="35"/>
      <c r="AX1032" s="35"/>
      <c r="AY1032" s="35"/>
      <c r="AZ1032" s="35"/>
      <c r="BA1032" s="35"/>
      <c r="BB1032" s="35"/>
      <c r="BC1032" s="35"/>
      <c r="BD1032" s="35"/>
      <c r="BE1032" s="35"/>
      <c r="BF1032" s="35"/>
      <c r="BG1032" s="35"/>
      <c r="BH1032" s="35"/>
      <c r="BI1032" s="35"/>
      <c r="BJ1032" s="35"/>
      <c r="BK1032" s="35"/>
      <c r="BL1032" s="35"/>
      <c r="BM1032" s="35"/>
      <c r="BN1032" s="35"/>
      <c r="BO1032" s="35"/>
      <c r="BP1032" s="35"/>
      <c r="BQ1032" s="35"/>
    </row>
    <row r="1033" spans="1:69">
      <c r="A1033" s="35"/>
      <c r="B1033" s="35"/>
      <c r="C1033" s="35"/>
      <c r="D1033" s="35"/>
      <c r="E1033" s="35"/>
      <c r="F1033" s="35"/>
      <c r="G1033" s="35"/>
      <c r="H1033" s="35"/>
      <c r="I1033" s="30"/>
      <c r="J1033" s="35"/>
      <c r="K1033" s="35"/>
      <c r="L1033" s="35"/>
      <c r="M1033" s="35"/>
      <c r="N1033" s="35"/>
      <c r="O1033" s="35"/>
      <c r="P1033" s="35"/>
      <c r="Q1033" s="35"/>
      <c r="R1033" s="190"/>
      <c r="S1033" s="35"/>
      <c r="T1033" s="35"/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5"/>
      <c r="AF1033" s="35"/>
      <c r="AG1033" s="35"/>
      <c r="AH1033" s="35"/>
      <c r="AI1033" s="35"/>
      <c r="AJ1033" s="35"/>
      <c r="AK1033" s="35"/>
      <c r="AL1033" s="35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5"/>
      <c r="AW1033" s="35"/>
      <c r="AX1033" s="35"/>
      <c r="AY1033" s="35"/>
      <c r="AZ1033" s="35"/>
      <c r="BA1033" s="35"/>
      <c r="BB1033" s="35"/>
      <c r="BC1033" s="35"/>
      <c r="BD1033" s="35"/>
      <c r="BE1033" s="35"/>
      <c r="BF1033" s="35"/>
      <c r="BG1033" s="35"/>
      <c r="BH1033" s="35"/>
      <c r="BI1033" s="35"/>
      <c r="BJ1033" s="35"/>
      <c r="BK1033" s="35"/>
      <c r="BL1033" s="35"/>
      <c r="BM1033" s="35"/>
      <c r="BN1033" s="35"/>
      <c r="BO1033" s="35"/>
      <c r="BP1033" s="35"/>
      <c r="BQ1033" s="35"/>
    </row>
    <row r="1034" spans="1:69">
      <c r="A1034" s="35"/>
      <c r="B1034" s="35"/>
      <c r="C1034" s="35"/>
      <c r="D1034" s="35"/>
      <c r="E1034" s="35"/>
      <c r="F1034" s="35"/>
      <c r="G1034" s="35"/>
      <c r="H1034" s="35"/>
      <c r="I1034" s="30"/>
      <c r="J1034" s="35"/>
      <c r="K1034" s="35"/>
      <c r="L1034" s="35"/>
      <c r="M1034" s="35"/>
      <c r="N1034" s="35"/>
      <c r="O1034" s="35"/>
      <c r="P1034" s="35"/>
      <c r="Q1034" s="35"/>
      <c r="R1034" s="190"/>
      <c r="S1034" s="35"/>
      <c r="T1034" s="35"/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5"/>
      <c r="AF1034" s="35"/>
      <c r="AG1034" s="35"/>
      <c r="AH1034" s="35"/>
      <c r="AI1034" s="35"/>
      <c r="AJ1034" s="35"/>
      <c r="AK1034" s="35"/>
      <c r="AL1034" s="35"/>
      <c r="AM1034" s="35"/>
      <c r="AN1034" s="35"/>
      <c r="AO1034" s="35"/>
      <c r="AP1034" s="35"/>
      <c r="AQ1034" s="35"/>
      <c r="AR1034" s="35"/>
      <c r="AS1034" s="35"/>
      <c r="AT1034" s="35"/>
      <c r="AU1034" s="35"/>
      <c r="AV1034" s="35"/>
      <c r="AW1034" s="35"/>
      <c r="AX1034" s="35"/>
      <c r="AY1034" s="35"/>
      <c r="AZ1034" s="35"/>
      <c r="BA1034" s="35"/>
      <c r="BB1034" s="35"/>
      <c r="BC1034" s="35"/>
      <c r="BD1034" s="35"/>
      <c r="BE1034" s="35"/>
      <c r="BF1034" s="35"/>
      <c r="BG1034" s="35"/>
      <c r="BH1034" s="35"/>
      <c r="BI1034" s="35"/>
      <c r="BJ1034" s="35"/>
      <c r="BK1034" s="35"/>
      <c r="BL1034" s="35"/>
      <c r="BM1034" s="35"/>
      <c r="BN1034" s="35"/>
      <c r="BO1034" s="35"/>
      <c r="BP1034" s="35"/>
      <c r="BQ1034" s="35"/>
    </row>
    <row r="1035" spans="1:69">
      <c r="A1035" s="35"/>
      <c r="B1035" s="35"/>
      <c r="C1035" s="35"/>
      <c r="D1035" s="35"/>
      <c r="E1035" s="35"/>
      <c r="F1035" s="35"/>
      <c r="G1035" s="35"/>
      <c r="H1035" s="35"/>
      <c r="I1035" s="30"/>
      <c r="J1035" s="35"/>
      <c r="K1035" s="35"/>
      <c r="L1035" s="35"/>
      <c r="M1035" s="35"/>
      <c r="N1035" s="35"/>
      <c r="O1035" s="35"/>
      <c r="P1035" s="35"/>
      <c r="Q1035" s="35"/>
      <c r="R1035" s="190"/>
      <c r="S1035" s="35"/>
      <c r="T1035" s="35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5"/>
      <c r="AI1035" s="35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  <c r="BC1035" s="35"/>
      <c r="BD1035" s="35"/>
      <c r="BE1035" s="35"/>
      <c r="BF1035" s="35"/>
      <c r="BG1035" s="35"/>
      <c r="BH1035" s="35"/>
      <c r="BI1035" s="35"/>
      <c r="BJ1035" s="35"/>
      <c r="BK1035" s="35"/>
      <c r="BL1035" s="35"/>
      <c r="BM1035" s="35"/>
      <c r="BN1035" s="35"/>
      <c r="BO1035" s="35"/>
      <c r="BP1035" s="35"/>
      <c r="BQ1035" s="35"/>
    </row>
    <row r="1036" spans="1:69">
      <c r="A1036" s="35"/>
      <c r="B1036" s="35"/>
      <c r="C1036" s="35"/>
      <c r="D1036" s="35"/>
      <c r="E1036" s="35"/>
      <c r="F1036" s="35"/>
      <c r="G1036" s="35"/>
      <c r="H1036" s="35"/>
      <c r="I1036" s="30"/>
      <c r="J1036" s="35"/>
      <c r="K1036" s="35"/>
      <c r="L1036" s="35"/>
      <c r="M1036" s="35"/>
      <c r="N1036" s="35"/>
      <c r="O1036" s="35"/>
      <c r="P1036" s="35"/>
      <c r="Q1036" s="35"/>
      <c r="R1036" s="190"/>
      <c r="S1036" s="35"/>
      <c r="T1036" s="35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5"/>
      <c r="AI1036" s="35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  <c r="BC1036" s="35"/>
      <c r="BD1036" s="35"/>
      <c r="BE1036" s="35"/>
      <c r="BF1036" s="35"/>
      <c r="BG1036" s="35"/>
      <c r="BH1036" s="35"/>
      <c r="BI1036" s="35"/>
      <c r="BJ1036" s="35"/>
      <c r="BK1036" s="35"/>
      <c r="BL1036" s="35"/>
      <c r="BM1036" s="35"/>
      <c r="BN1036" s="35"/>
      <c r="BO1036" s="35"/>
      <c r="BP1036" s="35"/>
      <c r="BQ1036" s="35"/>
    </row>
    <row r="1037" spans="1:69">
      <c r="A1037" s="35"/>
      <c r="B1037" s="35"/>
      <c r="C1037" s="35"/>
      <c r="D1037" s="35"/>
      <c r="E1037" s="35"/>
      <c r="F1037" s="35"/>
      <c r="G1037" s="35"/>
      <c r="H1037" s="35"/>
      <c r="I1037" s="30"/>
      <c r="J1037" s="35"/>
      <c r="K1037" s="35"/>
      <c r="L1037" s="35"/>
      <c r="M1037" s="35"/>
      <c r="N1037" s="35"/>
      <c r="O1037" s="35"/>
      <c r="P1037" s="35"/>
      <c r="Q1037" s="35"/>
      <c r="R1037" s="190"/>
      <c r="S1037" s="35"/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/>
      <c r="AF1037" s="35"/>
      <c r="AG1037" s="35"/>
      <c r="AH1037" s="35"/>
      <c r="AI1037" s="35"/>
      <c r="AJ1037" s="35"/>
      <c r="AK1037" s="35"/>
      <c r="AL1037" s="35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5"/>
      <c r="AW1037" s="35"/>
      <c r="AX1037" s="35"/>
      <c r="AY1037" s="35"/>
      <c r="AZ1037" s="35"/>
      <c r="BA1037" s="35"/>
      <c r="BB1037" s="35"/>
      <c r="BC1037" s="35"/>
      <c r="BD1037" s="35"/>
      <c r="BE1037" s="35"/>
      <c r="BF1037" s="35"/>
      <c r="BG1037" s="35"/>
      <c r="BH1037" s="35"/>
      <c r="BI1037" s="35"/>
      <c r="BJ1037" s="35"/>
      <c r="BK1037" s="35"/>
      <c r="BL1037" s="35"/>
      <c r="BM1037" s="35"/>
      <c r="BN1037" s="35"/>
      <c r="BO1037" s="35"/>
      <c r="BP1037" s="35"/>
      <c r="BQ1037" s="35"/>
    </row>
    <row r="1038" spans="1:69">
      <c r="A1038" s="35"/>
      <c r="B1038" s="35"/>
      <c r="C1038" s="35"/>
      <c r="D1038" s="35"/>
      <c r="E1038" s="35"/>
      <c r="F1038" s="35"/>
      <c r="G1038" s="35"/>
      <c r="H1038" s="35"/>
      <c r="I1038" s="30"/>
      <c r="J1038" s="35"/>
      <c r="K1038" s="35"/>
      <c r="L1038" s="35"/>
      <c r="M1038" s="35"/>
      <c r="N1038" s="35"/>
      <c r="O1038" s="35"/>
      <c r="P1038" s="35"/>
      <c r="Q1038" s="35"/>
      <c r="R1038" s="190"/>
      <c r="S1038" s="35"/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/>
      <c r="AF1038" s="35"/>
      <c r="AG1038" s="35"/>
      <c r="AH1038" s="35"/>
      <c r="AI1038" s="35"/>
      <c r="AJ1038" s="35"/>
      <c r="AK1038" s="35"/>
      <c r="AL1038" s="35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5"/>
      <c r="AW1038" s="35"/>
      <c r="AX1038" s="35"/>
      <c r="AY1038" s="35"/>
      <c r="AZ1038" s="35"/>
      <c r="BA1038" s="35"/>
      <c r="BB1038" s="35"/>
      <c r="BC1038" s="35"/>
      <c r="BD1038" s="35"/>
      <c r="BE1038" s="35"/>
      <c r="BF1038" s="35"/>
      <c r="BG1038" s="35"/>
      <c r="BH1038" s="35"/>
      <c r="BI1038" s="35"/>
      <c r="BJ1038" s="35"/>
      <c r="BK1038" s="35"/>
      <c r="BL1038" s="35"/>
      <c r="BM1038" s="35"/>
      <c r="BN1038" s="35"/>
      <c r="BO1038" s="35"/>
      <c r="BP1038" s="35"/>
      <c r="BQ1038" s="35"/>
    </row>
    <row r="1039" spans="1:69">
      <c r="A1039" s="35"/>
      <c r="B1039" s="35"/>
      <c r="C1039" s="35"/>
      <c r="D1039" s="35"/>
      <c r="E1039" s="35"/>
      <c r="F1039" s="35"/>
      <c r="G1039" s="35"/>
      <c r="H1039" s="35"/>
      <c r="I1039" s="30"/>
      <c r="J1039" s="35"/>
      <c r="K1039" s="35"/>
      <c r="L1039" s="35"/>
      <c r="M1039" s="35"/>
      <c r="N1039" s="35"/>
      <c r="O1039" s="35"/>
      <c r="P1039" s="35"/>
      <c r="Q1039" s="35"/>
      <c r="R1039" s="190"/>
      <c r="S1039" s="35"/>
      <c r="T1039" s="35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F1039" s="35"/>
      <c r="AG1039" s="35"/>
      <c r="AH1039" s="35"/>
      <c r="AI1039" s="35"/>
      <c r="AJ1039" s="35"/>
      <c r="AK1039" s="35"/>
      <c r="AL1039" s="35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5"/>
      <c r="AW1039" s="35"/>
      <c r="AX1039" s="35"/>
      <c r="AY1039" s="35"/>
      <c r="AZ1039" s="35"/>
      <c r="BA1039" s="35"/>
      <c r="BB1039" s="35"/>
      <c r="BC1039" s="35"/>
      <c r="BD1039" s="35"/>
      <c r="BE1039" s="35"/>
      <c r="BF1039" s="35"/>
      <c r="BG1039" s="35"/>
      <c r="BH1039" s="35"/>
      <c r="BI1039" s="35"/>
      <c r="BJ1039" s="35"/>
      <c r="BK1039" s="35"/>
      <c r="BL1039" s="35"/>
      <c r="BM1039" s="35"/>
      <c r="BN1039" s="35"/>
      <c r="BO1039" s="35"/>
      <c r="BP1039" s="35"/>
      <c r="BQ1039" s="35"/>
    </row>
    <row r="1040" spans="1:69">
      <c r="A1040" s="35"/>
      <c r="B1040" s="35"/>
      <c r="C1040" s="35"/>
      <c r="D1040" s="35"/>
      <c r="E1040" s="35"/>
      <c r="F1040" s="35"/>
      <c r="G1040" s="35"/>
      <c r="H1040" s="35"/>
      <c r="I1040" s="30"/>
      <c r="J1040" s="35"/>
      <c r="K1040" s="35"/>
      <c r="L1040" s="35"/>
      <c r="M1040" s="35"/>
      <c r="N1040" s="35"/>
      <c r="O1040" s="35"/>
      <c r="P1040" s="35"/>
      <c r="Q1040" s="35"/>
      <c r="R1040" s="190"/>
      <c r="S1040" s="35"/>
      <c r="T1040" s="35"/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5"/>
      <c r="AF1040" s="35"/>
      <c r="AG1040" s="35"/>
      <c r="AH1040" s="35"/>
      <c r="AI1040" s="35"/>
      <c r="AJ1040" s="35"/>
      <c r="AK1040" s="35"/>
      <c r="AL1040" s="35"/>
      <c r="AM1040" s="35"/>
      <c r="AN1040" s="35"/>
      <c r="AO1040" s="35"/>
      <c r="AP1040" s="35"/>
      <c r="AQ1040" s="35"/>
      <c r="AR1040" s="35"/>
      <c r="AS1040" s="35"/>
      <c r="AT1040" s="35"/>
      <c r="AU1040" s="35"/>
      <c r="AV1040" s="35"/>
      <c r="AW1040" s="35"/>
      <c r="AX1040" s="35"/>
      <c r="AY1040" s="35"/>
      <c r="AZ1040" s="35"/>
      <c r="BA1040" s="35"/>
      <c r="BB1040" s="35"/>
      <c r="BC1040" s="35"/>
      <c r="BD1040" s="35"/>
      <c r="BE1040" s="35"/>
      <c r="BF1040" s="35"/>
      <c r="BG1040" s="35"/>
      <c r="BH1040" s="35"/>
      <c r="BI1040" s="35"/>
      <c r="BJ1040" s="35"/>
      <c r="BK1040" s="35"/>
      <c r="BL1040" s="35"/>
      <c r="BM1040" s="35"/>
      <c r="BN1040" s="35"/>
      <c r="BO1040" s="35"/>
      <c r="BP1040" s="35"/>
      <c r="BQ1040" s="35"/>
    </row>
    <row r="1041" spans="1:69">
      <c r="A1041" s="35"/>
      <c r="B1041" s="35"/>
      <c r="C1041" s="35"/>
      <c r="D1041" s="35"/>
      <c r="E1041" s="35"/>
      <c r="F1041" s="35"/>
      <c r="G1041" s="35"/>
      <c r="H1041" s="35"/>
      <c r="I1041" s="30"/>
      <c r="J1041" s="35"/>
      <c r="K1041" s="35"/>
      <c r="L1041" s="35"/>
      <c r="M1041" s="35"/>
      <c r="N1041" s="35"/>
      <c r="O1041" s="35"/>
      <c r="P1041" s="35"/>
      <c r="Q1041" s="35"/>
      <c r="R1041" s="190"/>
      <c r="S1041" s="35"/>
      <c r="T1041" s="35"/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5"/>
      <c r="AF1041" s="35"/>
      <c r="AG1041" s="35"/>
      <c r="AH1041" s="35"/>
      <c r="AI1041" s="35"/>
      <c r="AJ1041" s="35"/>
      <c r="AK1041" s="35"/>
      <c r="AL1041" s="35"/>
      <c r="AM1041" s="35"/>
      <c r="AN1041" s="35"/>
      <c r="AO1041" s="35"/>
      <c r="AP1041" s="35"/>
      <c r="AQ1041" s="35"/>
      <c r="AR1041" s="35"/>
      <c r="AS1041" s="35"/>
      <c r="AT1041" s="35"/>
      <c r="AU1041" s="35"/>
      <c r="AV1041" s="35"/>
      <c r="AW1041" s="35"/>
      <c r="AX1041" s="35"/>
      <c r="AY1041" s="35"/>
      <c r="AZ1041" s="35"/>
      <c r="BA1041" s="35"/>
      <c r="BB1041" s="35"/>
      <c r="BC1041" s="35"/>
      <c r="BD1041" s="35"/>
      <c r="BE1041" s="35"/>
      <c r="BF1041" s="35"/>
      <c r="BG1041" s="35"/>
      <c r="BH1041" s="35"/>
      <c r="BI1041" s="35"/>
      <c r="BJ1041" s="35"/>
      <c r="BK1041" s="35"/>
      <c r="BL1041" s="35"/>
      <c r="BM1041" s="35"/>
      <c r="BN1041" s="35"/>
      <c r="BO1041" s="35"/>
      <c r="BP1041" s="35"/>
      <c r="BQ1041" s="35"/>
    </row>
    <row r="1042" spans="1:69">
      <c r="A1042" s="35"/>
      <c r="B1042" s="35"/>
      <c r="C1042" s="35"/>
      <c r="D1042" s="35"/>
      <c r="E1042" s="35"/>
      <c r="F1042" s="35"/>
      <c r="G1042" s="35"/>
      <c r="H1042" s="35"/>
      <c r="I1042" s="30"/>
      <c r="J1042" s="35"/>
      <c r="K1042" s="35"/>
      <c r="L1042" s="35"/>
      <c r="M1042" s="35"/>
      <c r="N1042" s="35"/>
      <c r="O1042" s="35"/>
      <c r="P1042" s="35"/>
      <c r="Q1042" s="35"/>
      <c r="R1042" s="190"/>
      <c r="S1042" s="35"/>
      <c r="T1042" s="35"/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5"/>
      <c r="AF1042" s="35"/>
      <c r="AG1042" s="35"/>
      <c r="AH1042" s="35"/>
      <c r="AI1042" s="35"/>
      <c r="AJ1042" s="35"/>
      <c r="AK1042" s="35"/>
      <c r="AL1042" s="35"/>
      <c r="AM1042" s="35"/>
      <c r="AN1042" s="35"/>
      <c r="AO1042" s="35"/>
      <c r="AP1042" s="35"/>
      <c r="AQ1042" s="35"/>
      <c r="AR1042" s="35"/>
      <c r="AS1042" s="35"/>
      <c r="AT1042" s="35"/>
      <c r="AU1042" s="35"/>
      <c r="AV1042" s="35"/>
      <c r="AW1042" s="35"/>
      <c r="AX1042" s="35"/>
      <c r="AY1042" s="35"/>
      <c r="AZ1042" s="35"/>
      <c r="BA1042" s="35"/>
      <c r="BB1042" s="35"/>
      <c r="BC1042" s="35"/>
      <c r="BD1042" s="35"/>
      <c r="BE1042" s="35"/>
      <c r="BF1042" s="35"/>
      <c r="BG1042" s="35"/>
      <c r="BH1042" s="35"/>
      <c r="BI1042" s="35"/>
      <c r="BJ1042" s="35"/>
      <c r="BK1042" s="35"/>
      <c r="BL1042" s="35"/>
      <c r="BM1042" s="35"/>
      <c r="BN1042" s="35"/>
      <c r="BO1042" s="35"/>
      <c r="BP1042" s="35"/>
      <c r="BQ1042" s="35"/>
    </row>
    <row r="1043" spans="1:69">
      <c r="A1043" s="35"/>
      <c r="B1043" s="35"/>
      <c r="C1043" s="35"/>
      <c r="D1043" s="35"/>
      <c r="E1043" s="35"/>
      <c r="F1043" s="35"/>
      <c r="G1043" s="35"/>
      <c r="H1043" s="35"/>
      <c r="I1043" s="30"/>
      <c r="J1043" s="35"/>
      <c r="K1043" s="35"/>
      <c r="L1043" s="35"/>
      <c r="M1043" s="35"/>
      <c r="N1043" s="35"/>
      <c r="O1043" s="35"/>
      <c r="P1043" s="35"/>
      <c r="Q1043" s="35"/>
      <c r="R1043" s="190"/>
      <c r="S1043" s="35"/>
      <c r="T1043" s="35"/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5"/>
      <c r="AF1043" s="35"/>
      <c r="AG1043" s="35"/>
      <c r="AH1043" s="35"/>
      <c r="AI1043" s="35"/>
      <c r="AJ1043" s="35"/>
      <c r="AK1043" s="35"/>
      <c r="AL1043" s="35"/>
      <c r="AM1043" s="35"/>
      <c r="AN1043" s="35"/>
      <c r="AO1043" s="35"/>
      <c r="AP1043" s="35"/>
      <c r="AQ1043" s="35"/>
      <c r="AR1043" s="35"/>
      <c r="AS1043" s="35"/>
      <c r="AT1043" s="35"/>
      <c r="AU1043" s="35"/>
      <c r="AV1043" s="35"/>
      <c r="AW1043" s="35"/>
      <c r="AX1043" s="35"/>
      <c r="AY1043" s="35"/>
      <c r="AZ1043" s="35"/>
      <c r="BA1043" s="35"/>
      <c r="BB1043" s="35"/>
      <c r="BC1043" s="35"/>
      <c r="BD1043" s="35"/>
      <c r="BE1043" s="35"/>
      <c r="BF1043" s="35"/>
      <c r="BG1043" s="35"/>
      <c r="BH1043" s="35"/>
      <c r="BI1043" s="35"/>
      <c r="BJ1043" s="35"/>
      <c r="BK1043" s="35"/>
      <c r="BL1043" s="35"/>
      <c r="BM1043" s="35"/>
      <c r="BN1043" s="35"/>
      <c r="BO1043" s="35"/>
      <c r="BP1043" s="35"/>
      <c r="BQ1043" s="35"/>
    </row>
    <row r="1044" spans="1:69">
      <c r="A1044" s="35"/>
      <c r="B1044" s="35"/>
      <c r="C1044" s="35"/>
      <c r="D1044" s="35"/>
      <c r="E1044" s="35"/>
      <c r="F1044" s="35"/>
      <c r="G1044" s="35"/>
      <c r="H1044" s="35"/>
      <c r="I1044" s="30"/>
      <c r="J1044" s="35"/>
      <c r="K1044" s="35"/>
      <c r="L1044" s="35"/>
      <c r="M1044" s="35"/>
      <c r="N1044" s="35"/>
      <c r="O1044" s="35"/>
      <c r="P1044" s="35"/>
      <c r="Q1044" s="35"/>
      <c r="R1044" s="190"/>
      <c r="S1044" s="35"/>
      <c r="T1044" s="35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F1044" s="35"/>
      <c r="AG1044" s="35"/>
      <c r="AH1044" s="35"/>
      <c r="AI1044" s="35"/>
      <c r="AJ1044" s="35"/>
      <c r="AK1044" s="35"/>
      <c r="AL1044" s="35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5"/>
      <c r="AW1044" s="35"/>
      <c r="AX1044" s="35"/>
      <c r="AY1044" s="35"/>
      <c r="AZ1044" s="35"/>
      <c r="BA1044" s="35"/>
      <c r="BB1044" s="35"/>
      <c r="BC1044" s="35"/>
      <c r="BD1044" s="35"/>
      <c r="BE1044" s="35"/>
      <c r="BF1044" s="35"/>
      <c r="BG1044" s="35"/>
      <c r="BH1044" s="35"/>
      <c r="BI1044" s="35"/>
      <c r="BJ1044" s="35"/>
      <c r="BK1044" s="35"/>
      <c r="BL1044" s="35"/>
      <c r="BM1044" s="35"/>
      <c r="BN1044" s="35"/>
      <c r="BO1044" s="35"/>
      <c r="BP1044" s="35"/>
      <c r="BQ1044" s="35"/>
    </row>
    <row r="1045" spans="1:69">
      <c r="A1045" s="35"/>
      <c r="B1045" s="35"/>
      <c r="C1045" s="35"/>
      <c r="D1045" s="35"/>
      <c r="E1045" s="35"/>
      <c r="F1045" s="35"/>
      <c r="G1045" s="35"/>
      <c r="H1045" s="35"/>
      <c r="I1045" s="30"/>
      <c r="J1045" s="35"/>
      <c r="K1045" s="35"/>
      <c r="L1045" s="35"/>
      <c r="M1045" s="35"/>
      <c r="N1045" s="35"/>
      <c r="O1045" s="35"/>
      <c r="P1045" s="35"/>
      <c r="Q1045" s="35"/>
      <c r="R1045" s="190"/>
      <c r="S1045" s="35"/>
      <c r="T1045" s="35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/>
      <c r="AF1045" s="35"/>
      <c r="AG1045" s="35"/>
      <c r="AH1045" s="35"/>
      <c r="AI1045" s="35"/>
      <c r="AJ1045" s="35"/>
      <c r="AK1045" s="35"/>
      <c r="AL1045" s="35"/>
      <c r="AM1045" s="35"/>
      <c r="AN1045" s="35"/>
      <c r="AO1045" s="35"/>
      <c r="AP1045" s="35"/>
      <c r="AQ1045" s="35"/>
      <c r="AR1045" s="35"/>
      <c r="AS1045" s="35"/>
      <c r="AT1045" s="35"/>
      <c r="AU1045" s="35"/>
      <c r="AV1045" s="35"/>
      <c r="AW1045" s="35"/>
      <c r="AX1045" s="35"/>
      <c r="AY1045" s="35"/>
      <c r="AZ1045" s="35"/>
      <c r="BA1045" s="35"/>
      <c r="BB1045" s="35"/>
      <c r="BC1045" s="35"/>
      <c r="BD1045" s="35"/>
      <c r="BE1045" s="35"/>
      <c r="BF1045" s="35"/>
      <c r="BG1045" s="35"/>
      <c r="BH1045" s="35"/>
      <c r="BI1045" s="35"/>
      <c r="BJ1045" s="35"/>
      <c r="BK1045" s="35"/>
      <c r="BL1045" s="35"/>
      <c r="BM1045" s="35"/>
      <c r="BN1045" s="35"/>
      <c r="BO1045" s="35"/>
      <c r="BP1045" s="35"/>
      <c r="BQ1045" s="35"/>
    </row>
    <row r="1046" spans="1:69">
      <c r="A1046" s="35"/>
      <c r="B1046" s="35"/>
      <c r="C1046" s="35"/>
      <c r="D1046" s="35"/>
      <c r="E1046" s="35"/>
      <c r="F1046" s="35"/>
      <c r="G1046" s="35"/>
      <c r="H1046" s="35"/>
      <c r="I1046" s="30"/>
      <c r="J1046" s="35"/>
      <c r="K1046" s="35"/>
      <c r="L1046" s="35"/>
      <c r="M1046" s="35"/>
      <c r="N1046" s="35"/>
      <c r="O1046" s="35"/>
      <c r="P1046" s="35"/>
      <c r="Q1046" s="35"/>
      <c r="R1046" s="190"/>
      <c r="S1046" s="35"/>
      <c r="T1046" s="35"/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5"/>
      <c r="AF1046" s="35"/>
      <c r="AG1046" s="35"/>
      <c r="AH1046" s="35"/>
      <c r="AI1046" s="35"/>
      <c r="AJ1046" s="35"/>
      <c r="AK1046" s="35"/>
      <c r="AL1046" s="35"/>
      <c r="AM1046" s="35"/>
      <c r="AN1046" s="35"/>
      <c r="AO1046" s="35"/>
      <c r="AP1046" s="35"/>
      <c r="AQ1046" s="35"/>
      <c r="AR1046" s="35"/>
      <c r="AS1046" s="35"/>
      <c r="AT1046" s="35"/>
      <c r="AU1046" s="35"/>
      <c r="AV1046" s="35"/>
      <c r="AW1046" s="35"/>
      <c r="AX1046" s="35"/>
      <c r="AY1046" s="35"/>
      <c r="AZ1046" s="35"/>
      <c r="BA1046" s="35"/>
      <c r="BB1046" s="35"/>
      <c r="BC1046" s="35"/>
      <c r="BD1046" s="35"/>
      <c r="BE1046" s="35"/>
      <c r="BF1046" s="35"/>
      <c r="BG1046" s="35"/>
      <c r="BH1046" s="35"/>
      <c r="BI1046" s="35"/>
      <c r="BJ1046" s="35"/>
      <c r="BK1046" s="35"/>
      <c r="BL1046" s="35"/>
      <c r="BM1046" s="35"/>
      <c r="BN1046" s="35"/>
      <c r="BO1046" s="35"/>
      <c r="BP1046" s="35"/>
      <c r="BQ1046" s="35"/>
    </row>
    <row r="1047" spans="1:69">
      <c r="A1047" s="35"/>
      <c r="B1047" s="35"/>
      <c r="C1047" s="35"/>
      <c r="D1047" s="35"/>
      <c r="E1047" s="35"/>
      <c r="F1047" s="35"/>
      <c r="G1047" s="35"/>
      <c r="H1047" s="35"/>
      <c r="I1047" s="30"/>
      <c r="J1047" s="35"/>
      <c r="K1047" s="35"/>
      <c r="L1047" s="35"/>
      <c r="M1047" s="35"/>
      <c r="N1047" s="35"/>
      <c r="O1047" s="35"/>
      <c r="P1047" s="35"/>
      <c r="Q1047" s="35"/>
      <c r="R1047" s="190"/>
      <c r="S1047" s="35"/>
      <c r="T1047" s="35"/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5"/>
      <c r="AF1047" s="35"/>
      <c r="AG1047" s="35"/>
      <c r="AH1047" s="35"/>
      <c r="AI1047" s="35"/>
      <c r="AJ1047" s="35"/>
      <c r="AK1047" s="35"/>
      <c r="AL1047" s="35"/>
      <c r="AM1047" s="35"/>
      <c r="AN1047" s="35"/>
      <c r="AO1047" s="35"/>
      <c r="AP1047" s="35"/>
      <c r="AQ1047" s="35"/>
      <c r="AR1047" s="35"/>
      <c r="AS1047" s="35"/>
      <c r="AT1047" s="35"/>
      <c r="AU1047" s="35"/>
      <c r="AV1047" s="35"/>
      <c r="AW1047" s="35"/>
      <c r="AX1047" s="35"/>
      <c r="AY1047" s="35"/>
      <c r="AZ1047" s="35"/>
      <c r="BA1047" s="35"/>
      <c r="BB1047" s="35"/>
      <c r="BC1047" s="35"/>
      <c r="BD1047" s="35"/>
      <c r="BE1047" s="35"/>
      <c r="BF1047" s="35"/>
      <c r="BG1047" s="35"/>
      <c r="BH1047" s="35"/>
      <c r="BI1047" s="35"/>
      <c r="BJ1047" s="35"/>
      <c r="BK1047" s="35"/>
      <c r="BL1047" s="35"/>
      <c r="BM1047" s="35"/>
      <c r="BN1047" s="35"/>
      <c r="BO1047" s="35"/>
      <c r="BP1047" s="35"/>
      <c r="BQ1047" s="35"/>
    </row>
    <row r="1048" spans="1:69">
      <c r="A1048" s="35"/>
      <c r="B1048" s="35"/>
      <c r="C1048" s="35"/>
      <c r="D1048" s="35"/>
      <c r="E1048" s="35"/>
      <c r="F1048" s="35"/>
      <c r="G1048" s="35"/>
      <c r="H1048" s="35"/>
      <c r="I1048" s="30"/>
      <c r="J1048" s="35"/>
      <c r="K1048" s="35"/>
      <c r="L1048" s="35"/>
      <c r="M1048" s="35"/>
      <c r="N1048" s="35"/>
      <c r="O1048" s="35"/>
      <c r="P1048" s="35"/>
      <c r="Q1048" s="35"/>
      <c r="R1048" s="190"/>
      <c r="S1048" s="35"/>
      <c r="T1048" s="35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/>
      <c r="AF1048" s="35"/>
      <c r="AG1048" s="35"/>
      <c r="AH1048" s="35"/>
      <c r="AI1048" s="35"/>
      <c r="AJ1048" s="35"/>
      <c r="AK1048" s="35"/>
      <c r="AL1048" s="35"/>
      <c r="AM1048" s="35"/>
      <c r="AN1048" s="35"/>
      <c r="AO1048" s="35"/>
      <c r="AP1048" s="35"/>
      <c r="AQ1048" s="35"/>
      <c r="AR1048" s="35"/>
      <c r="AS1048" s="35"/>
      <c r="AT1048" s="35"/>
      <c r="AU1048" s="35"/>
      <c r="AV1048" s="35"/>
      <c r="AW1048" s="35"/>
      <c r="AX1048" s="35"/>
      <c r="AY1048" s="35"/>
      <c r="AZ1048" s="35"/>
      <c r="BA1048" s="35"/>
      <c r="BB1048" s="35"/>
      <c r="BC1048" s="35"/>
      <c r="BD1048" s="35"/>
      <c r="BE1048" s="35"/>
      <c r="BF1048" s="35"/>
      <c r="BG1048" s="35"/>
      <c r="BH1048" s="35"/>
      <c r="BI1048" s="35"/>
      <c r="BJ1048" s="35"/>
      <c r="BK1048" s="35"/>
      <c r="BL1048" s="35"/>
      <c r="BM1048" s="35"/>
      <c r="BN1048" s="35"/>
      <c r="BO1048" s="35"/>
      <c r="BP1048" s="35"/>
      <c r="BQ1048" s="35"/>
    </row>
    <row r="1049" spans="1:69">
      <c r="A1049" s="35"/>
      <c r="B1049" s="35"/>
      <c r="C1049" s="35"/>
      <c r="D1049" s="35"/>
      <c r="E1049" s="35"/>
      <c r="F1049" s="35"/>
      <c r="G1049" s="35"/>
      <c r="H1049" s="35"/>
      <c r="I1049" s="30"/>
      <c r="J1049" s="35"/>
      <c r="K1049" s="35"/>
      <c r="L1049" s="35"/>
      <c r="M1049" s="35"/>
      <c r="N1049" s="35"/>
      <c r="O1049" s="35"/>
      <c r="P1049" s="35"/>
      <c r="Q1049" s="35"/>
      <c r="R1049" s="190"/>
      <c r="S1049" s="35"/>
      <c r="T1049" s="35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/>
      <c r="AF1049" s="35"/>
      <c r="AG1049" s="35"/>
      <c r="AH1049" s="35"/>
      <c r="AI1049" s="35"/>
      <c r="AJ1049" s="35"/>
      <c r="AK1049" s="35"/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35"/>
      <c r="BL1049" s="35"/>
      <c r="BM1049" s="35"/>
      <c r="BN1049" s="35"/>
      <c r="BO1049" s="35"/>
      <c r="BP1049" s="35"/>
      <c r="BQ1049" s="35"/>
    </row>
    <row r="1050" spans="1:69">
      <c r="A1050" s="35"/>
      <c r="B1050" s="35"/>
      <c r="C1050" s="35"/>
      <c r="D1050" s="35"/>
      <c r="E1050" s="35"/>
      <c r="F1050" s="35"/>
      <c r="G1050" s="35"/>
      <c r="H1050" s="35"/>
      <c r="I1050" s="30"/>
      <c r="J1050" s="35"/>
      <c r="K1050" s="35"/>
      <c r="L1050" s="35"/>
      <c r="M1050" s="35"/>
      <c r="N1050" s="35"/>
      <c r="O1050" s="35"/>
      <c r="P1050" s="35"/>
      <c r="Q1050" s="35"/>
      <c r="R1050" s="190"/>
      <c r="S1050" s="35"/>
      <c r="T1050" s="35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35"/>
      <c r="AG1050" s="35"/>
      <c r="AH1050" s="35"/>
      <c r="AI1050" s="35"/>
      <c r="AJ1050" s="35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35"/>
      <c r="BH1050" s="35"/>
      <c r="BI1050" s="35"/>
      <c r="BJ1050" s="35"/>
      <c r="BK1050" s="35"/>
      <c r="BL1050" s="35"/>
      <c r="BM1050" s="35"/>
      <c r="BN1050" s="35"/>
      <c r="BO1050" s="35"/>
      <c r="BP1050" s="35"/>
      <c r="BQ1050" s="35"/>
    </row>
    <row r="1051" spans="1:69">
      <c r="A1051" s="35"/>
      <c r="B1051" s="35"/>
      <c r="C1051" s="35"/>
      <c r="D1051" s="35"/>
      <c r="E1051" s="35"/>
      <c r="F1051" s="35"/>
      <c r="G1051" s="35"/>
      <c r="H1051" s="35"/>
      <c r="I1051" s="30"/>
      <c r="J1051" s="35"/>
      <c r="K1051" s="35"/>
      <c r="L1051" s="35"/>
      <c r="M1051" s="35"/>
      <c r="N1051" s="35"/>
      <c r="O1051" s="35"/>
      <c r="P1051" s="35"/>
      <c r="Q1051" s="35"/>
      <c r="R1051" s="190"/>
      <c r="S1051" s="35"/>
      <c r="T1051" s="35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/>
      <c r="AF1051" s="35"/>
      <c r="AG1051" s="35"/>
      <c r="AH1051" s="35"/>
      <c r="AI1051" s="35"/>
      <c r="AJ1051" s="35"/>
      <c r="AK1051" s="35"/>
      <c r="AL1051" s="35"/>
      <c r="AM1051" s="35"/>
      <c r="AN1051" s="35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35"/>
      <c r="AZ1051" s="35"/>
      <c r="BA1051" s="35"/>
      <c r="BB1051" s="35"/>
      <c r="BC1051" s="35"/>
      <c r="BD1051" s="35"/>
      <c r="BE1051" s="35"/>
      <c r="BF1051" s="35"/>
      <c r="BG1051" s="35"/>
      <c r="BH1051" s="35"/>
      <c r="BI1051" s="35"/>
      <c r="BJ1051" s="35"/>
      <c r="BK1051" s="35"/>
      <c r="BL1051" s="35"/>
      <c r="BM1051" s="35"/>
      <c r="BN1051" s="35"/>
      <c r="BO1051" s="35"/>
      <c r="BP1051" s="35"/>
      <c r="BQ1051" s="35"/>
    </row>
    <row r="1052" spans="1:69">
      <c r="A1052" s="35"/>
      <c r="B1052" s="35"/>
      <c r="C1052" s="35"/>
      <c r="D1052" s="35"/>
      <c r="E1052" s="35"/>
      <c r="F1052" s="35"/>
      <c r="G1052" s="35"/>
      <c r="H1052" s="35"/>
      <c r="I1052" s="30"/>
      <c r="J1052" s="35"/>
      <c r="K1052" s="35"/>
      <c r="L1052" s="35"/>
      <c r="M1052" s="35"/>
      <c r="N1052" s="35"/>
      <c r="O1052" s="35"/>
      <c r="P1052" s="35"/>
      <c r="Q1052" s="35"/>
      <c r="R1052" s="190"/>
      <c r="S1052" s="35"/>
      <c r="T1052" s="35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  <c r="AF1052" s="35"/>
      <c r="AG1052" s="35"/>
      <c r="AH1052" s="35"/>
      <c r="AI1052" s="35"/>
      <c r="AJ1052" s="35"/>
      <c r="AK1052" s="35"/>
      <c r="AL1052" s="35"/>
      <c r="AM1052" s="35"/>
      <c r="AN1052" s="35"/>
      <c r="AO1052" s="35"/>
      <c r="AP1052" s="35"/>
      <c r="AQ1052" s="35"/>
      <c r="AR1052" s="35"/>
      <c r="AS1052" s="35"/>
      <c r="AT1052" s="35"/>
      <c r="AU1052" s="35"/>
      <c r="AV1052" s="35"/>
      <c r="AW1052" s="35"/>
      <c r="AX1052" s="35"/>
      <c r="AY1052" s="35"/>
      <c r="AZ1052" s="35"/>
      <c r="BA1052" s="35"/>
      <c r="BB1052" s="35"/>
      <c r="BC1052" s="35"/>
      <c r="BD1052" s="35"/>
      <c r="BE1052" s="35"/>
      <c r="BF1052" s="35"/>
      <c r="BG1052" s="35"/>
      <c r="BH1052" s="35"/>
      <c r="BI1052" s="35"/>
      <c r="BJ1052" s="35"/>
      <c r="BK1052" s="35"/>
      <c r="BL1052" s="35"/>
      <c r="BM1052" s="35"/>
      <c r="BN1052" s="35"/>
      <c r="BO1052" s="35"/>
      <c r="BP1052" s="35"/>
      <c r="BQ1052" s="35"/>
    </row>
    <row r="1053" spans="1:69">
      <c r="A1053" s="35"/>
      <c r="B1053" s="35"/>
      <c r="C1053" s="35"/>
      <c r="D1053" s="35"/>
      <c r="E1053" s="35"/>
      <c r="F1053" s="35"/>
      <c r="G1053" s="35"/>
      <c r="H1053" s="35"/>
      <c r="I1053" s="30"/>
      <c r="J1053" s="35"/>
      <c r="K1053" s="35"/>
      <c r="L1053" s="35"/>
      <c r="M1053" s="35"/>
      <c r="N1053" s="35"/>
      <c r="O1053" s="35"/>
      <c r="P1053" s="35"/>
      <c r="Q1053" s="35"/>
      <c r="R1053" s="190"/>
      <c r="S1053" s="35"/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/>
      <c r="AF1053" s="35"/>
      <c r="AG1053" s="35"/>
      <c r="AH1053" s="35"/>
      <c r="AI1053" s="35"/>
      <c r="AJ1053" s="35"/>
      <c r="AK1053" s="35"/>
      <c r="AL1053" s="35"/>
      <c r="AM1053" s="35"/>
      <c r="AN1053" s="35"/>
      <c r="AO1053" s="35"/>
      <c r="AP1053" s="35"/>
      <c r="AQ1053" s="35"/>
      <c r="AR1053" s="35"/>
      <c r="AS1053" s="35"/>
      <c r="AT1053" s="35"/>
      <c r="AU1053" s="35"/>
      <c r="AV1053" s="35"/>
      <c r="AW1053" s="35"/>
      <c r="AX1053" s="35"/>
      <c r="AY1053" s="35"/>
      <c r="AZ1053" s="35"/>
      <c r="BA1053" s="35"/>
      <c r="BB1053" s="35"/>
      <c r="BC1053" s="35"/>
      <c r="BD1053" s="35"/>
      <c r="BE1053" s="35"/>
      <c r="BF1053" s="35"/>
      <c r="BG1053" s="35"/>
      <c r="BH1053" s="35"/>
      <c r="BI1053" s="35"/>
      <c r="BJ1053" s="35"/>
      <c r="BK1053" s="35"/>
      <c r="BL1053" s="35"/>
      <c r="BM1053" s="35"/>
      <c r="BN1053" s="35"/>
      <c r="BO1053" s="35"/>
      <c r="BP1053" s="35"/>
      <c r="BQ1053" s="35"/>
    </row>
    <row r="1054" spans="1:69">
      <c r="A1054" s="35"/>
      <c r="B1054" s="35"/>
      <c r="C1054" s="35"/>
      <c r="D1054" s="35"/>
      <c r="E1054" s="35"/>
      <c r="F1054" s="35"/>
      <c r="G1054" s="35"/>
      <c r="H1054" s="35"/>
      <c r="I1054" s="30"/>
      <c r="J1054" s="35"/>
      <c r="K1054" s="35"/>
      <c r="L1054" s="35"/>
      <c r="M1054" s="35"/>
      <c r="N1054" s="35"/>
      <c r="O1054" s="35"/>
      <c r="P1054" s="35"/>
      <c r="Q1054" s="35"/>
      <c r="R1054" s="190"/>
      <c r="S1054" s="35"/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/>
      <c r="AF1054" s="35"/>
      <c r="AG1054" s="35"/>
      <c r="AH1054" s="35"/>
      <c r="AI1054" s="35"/>
      <c r="AJ1054" s="35"/>
      <c r="AK1054" s="35"/>
      <c r="AL1054" s="35"/>
      <c r="AM1054" s="35"/>
      <c r="AN1054" s="35"/>
      <c r="AO1054" s="35"/>
      <c r="AP1054" s="35"/>
      <c r="AQ1054" s="35"/>
      <c r="AR1054" s="35"/>
      <c r="AS1054" s="35"/>
      <c r="AT1054" s="35"/>
      <c r="AU1054" s="35"/>
      <c r="AV1054" s="35"/>
      <c r="AW1054" s="35"/>
      <c r="AX1054" s="35"/>
      <c r="AY1054" s="35"/>
      <c r="AZ1054" s="35"/>
      <c r="BA1054" s="35"/>
      <c r="BB1054" s="35"/>
      <c r="BC1054" s="35"/>
      <c r="BD1054" s="35"/>
      <c r="BE1054" s="35"/>
      <c r="BF1054" s="35"/>
      <c r="BG1054" s="35"/>
      <c r="BH1054" s="35"/>
      <c r="BI1054" s="35"/>
      <c r="BJ1054" s="35"/>
      <c r="BK1054" s="35"/>
      <c r="BL1054" s="35"/>
      <c r="BM1054" s="35"/>
      <c r="BN1054" s="35"/>
      <c r="BO1054" s="35"/>
      <c r="BP1054" s="35"/>
      <c r="BQ1054" s="35"/>
    </row>
    <row r="1055" spans="1:69">
      <c r="A1055" s="35"/>
      <c r="B1055" s="35"/>
      <c r="C1055" s="35"/>
      <c r="D1055" s="35"/>
      <c r="E1055" s="35"/>
      <c r="F1055" s="35"/>
      <c r="G1055" s="35"/>
      <c r="H1055" s="35"/>
      <c r="I1055" s="30"/>
      <c r="J1055" s="35"/>
      <c r="K1055" s="35"/>
      <c r="L1055" s="35"/>
      <c r="M1055" s="35"/>
      <c r="N1055" s="35"/>
      <c r="O1055" s="35"/>
      <c r="P1055" s="35"/>
      <c r="Q1055" s="35"/>
      <c r="R1055" s="190"/>
      <c r="S1055" s="35"/>
      <c r="T1055" s="35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/>
      <c r="AF1055" s="35"/>
      <c r="AG1055" s="35"/>
      <c r="AH1055" s="35"/>
      <c r="AI1055" s="35"/>
      <c r="AJ1055" s="35"/>
      <c r="AK1055" s="35"/>
      <c r="AL1055" s="35"/>
      <c r="AM1055" s="35"/>
      <c r="AN1055" s="35"/>
      <c r="AO1055" s="35"/>
      <c r="AP1055" s="35"/>
      <c r="AQ1055" s="35"/>
      <c r="AR1055" s="35"/>
      <c r="AS1055" s="35"/>
      <c r="AT1055" s="35"/>
      <c r="AU1055" s="35"/>
      <c r="AV1055" s="35"/>
      <c r="AW1055" s="35"/>
      <c r="AX1055" s="35"/>
      <c r="AY1055" s="35"/>
      <c r="AZ1055" s="35"/>
      <c r="BA1055" s="35"/>
      <c r="BB1055" s="35"/>
      <c r="BC1055" s="35"/>
      <c r="BD1055" s="35"/>
      <c r="BE1055" s="35"/>
      <c r="BF1055" s="35"/>
      <c r="BG1055" s="35"/>
      <c r="BH1055" s="35"/>
      <c r="BI1055" s="35"/>
      <c r="BJ1055" s="35"/>
      <c r="BK1055" s="35"/>
      <c r="BL1055" s="35"/>
      <c r="BM1055" s="35"/>
      <c r="BN1055" s="35"/>
      <c r="BO1055" s="35"/>
      <c r="BP1055" s="35"/>
      <c r="BQ1055" s="35"/>
    </row>
    <row r="1056" spans="1:69">
      <c r="A1056" s="35"/>
      <c r="B1056" s="35"/>
      <c r="C1056" s="35"/>
      <c r="D1056" s="35"/>
      <c r="E1056" s="35"/>
      <c r="F1056" s="35"/>
      <c r="G1056" s="35"/>
      <c r="H1056" s="35"/>
      <c r="I1056" s="30"/>
      <c r="J1056" s="35"/>
      <c r="K1056" s="35"/>
      <c r="L1056" s="35"/>
      <c r="M1056" s="35"/>
      <c r="N1056" s="35"/>
      <c r="O1056" s="35"/>
      <c r="P1056" s="35"/>
      <c r="Q1056" s="35"/>
      <c r="R1056" s="190"/>
      <c r="S1056" s="35"/>
      <c r="T1056" s="35"/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F1056" s="35"/>
      <c r="AG1056" s="35"/>
      <c r="AH1056" s="35"/>
      <c r="AI1056" s="35"/>
      <c r="AJ1056" s="35"/>
      <c r="AK1056" s="35"/>
      <c r="AL1056" s="35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5"/>
      <c r="AW1056" s="35"/>
      <c r="AX1056" s="35"/>
      <c r="AY1056" s="35"/>
      <c r="AZ1056" s="35"/>
      <c r="BA1056" s="35"/>
      <c r="BB1056" s="35"/>
      <c r="BC1056" s="35"/>
      <c r="BD1056" s="35"/>
      <c r="BE1056" s="35"/>
      <c r="BF1056" s="35"/>
      <c r="BG1056" s="35"/>
      <c r="BH1056" s="35"/>
      <c r="BI1056" s="35"/>
      <c r="BJ1056" s="35"/>
      <c r="BK1056" s="35"/>
      <c r="BL1056" s="35"/>
      <c r="BM1056" s="35"/>
      <c r="BN1056" s="35"/>
      <c r="BO1056" s="35"/>
      <c r="BP1056" s="35"/>
      <c r="BQ1056" s="35"/>
    </row>
    <row r="1057" spans="1:69">
      <c r="A1057" s="35"/>
      <c r="B1057" s="35"/>
      <c r="C1057" s="35"/>
      <c r="D1057" s="35"/>
      <c r="E1057" s="35"/>
      <c r="F1057" s="35"/>
      <c r="G1057" s="35"/>
      <c r="H1057" s="35"/>
      <c r="I1057" s="30"/>
      <c r="J1057" s="35"/>
      <c r="K1057" s="35"/>
      <c r="L1057" s="35"/>
      <c r="M1057" s="35"/>
      <c r="N1057" s="35"/>
      <c r="O1057" s="35"/>
      <c r="P1057" s="35"/>
      <c r="Q1057" s="35"/>
      <c r="R1057" s="190"/>
      <c r="S1057" s="35"/>
      <c r="T1057" s="35"/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/>
      <c r="AF1057" s="35"/>
      <c r="AG1057" s="35"/>
      <c r="AH1057" s="35"/>
      <c r="AI1057" s="35"/>
      <c r="AJ1057" s="35"/>
      <c r="AK1057" s="35"/>
      <c r="AL1057" s="35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5"/>
      <c r="AW1057" s="35"/>
      <c r="AX1057" s="35"/>
      <c r="AY1057" s="35"/>
      <c r="AZ1057" s="35"/>
      <c r="BA1057" s="35"/>
      <c r="BB1057" s="35"/>
      <c r="BC1057" s="35"/>
      <c r="BD1057" s="35"/>
      <c r="BE1057" s="35"/>
      <c r="BF1057" s="35"/>
      <c r="BG1057" s="35"/>
      <c r="BH1057" s="35"/>
      <c r="BI1057" s="35"/>
      <c r="BJ1057" s="35"/>
      <c r="BK1057" s="35"/>
      <c r="BL1057" s="35"/>
      <c r="BM1057" s="35"/>
      <c r="BN1057" s="35"/>
      <c r="BO1057" s="35"/>
      <c r="BP1057" s="35"/>
      <c r="BQ1057" s="35"/>
    </row>
    <row r="1058" spans="1:69">
      <c r="A1058" s="35"/>
      <c r="B1058" s="35"/>
      <c r="C1058" s="35"/>
      <c r="D1058" s="35"/>
      <c r="E1058" s="35"/>
      <c r="F1058" s="35"/>
      <c r="G1058" s="35"/>
      <c r="H1058" s="35"/>
      <c r="I1058" s="30"/>
      <c r="J1058" s="35"/>
      <c r="K1058" s="35"/>
      <c r="L1058" s="35"/>
      <c r="M1058" s="35"/>
      <c r="N1058" s="35"/>
      <c r="O1058" s="35"/>
      <c r="P1058" s="35"/>
      <c r="Q1058" s="35"/>
      <c r="R1058" s="190"/>
      <c r="S1058" s="35"/>
      <c r="T1058" s="35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  <c r="AF1058" s="35"/>
      <c r="AG1058" s="35"/>
      <c r="AH1058" s="35"/>
      <c r="AI1058" s="35"/>
      <c r="AJ1058" s="35"/>
      <c r="AK1058" s="35"/>
      <c r="AL1058" s="35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5"/>
      <c r="AW1058" s="35"/>
      <c r="AX1058" s="35"/>
      <c r="AY1058" s="35"/>
      <c r="AZ1058" s="35"/>
      <c r="BA1058" s="35"/>
      <c r="BB1058" s="35"/>
      <c r="BC1058" s="35"/>
      <c r="BD1058" s="35"/>
      <c r="BE1058" s="35"/>
      <c r="BF1058" s="35"/>
      <c r="BG1058" s="35"/>
      <c r="BH1058" s="35"/>
      <c r="BI1058" s="35"/>
      <c r="BJ1058" s="35"/>
      <c r="BK1058" s="35"/>
      <c r="BL1058" s="35"/>
      <c r="BM1058" s="35"/>
      <c r="BN1058" s="35"/>
      <c r="BO1058" s="35"/>
      <c r="BP1058" s="35"/>
      <c r="BQ1058" s="35"/>
    </row>
    <row r="1059" spans="1:69">
      <c r="A1059" s="35"/>
      <c r="B1059" s="35"/>
      <c r="C1059" s="35"/>
      <c r="D1059" s="35"/>
      <c r="E1059" s="35"/>
      <c r="F1059" s="35"/>
      <c r="G1059" s="35"/>
      <c r="H1059" s="35"/>
      <c r="I1059" s="30"/>
      <c r="J1059" s="35"/>
      <c r="K1059" s="35"/>
      <c r="L1059" s="35"/>
      <c r="M1059" s="35"/>
      <c r="N1059" s="35"/>
      <c r="O1059" s="35"/>
      <c r="P1059" s="35"/>
      <c r="Q1059" s="35"/>
      <c r="R1059" s="190"/>
      <c r="S1059" s="35"/>
      <c r="T1059" s="35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  <c r="AF1059" s="35"/>
      <c r="AG1059" s="35"/>
      <c r="AH1059" s="35"/>
      <c r="AI1059" s="35"/>
      <c r="AJ1059" s="35"/>
      <c r="AK1059" s="35"/>
      <c r="AL1059" s="35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5"/>
      <c r="AW1059" s="35"/>
      <c r="AX1059" s="35"/>
      <c r="AY1059" s="35"/>
      <c r="AZ1059" s="35"/>
      <c r="BA1059" s="35"/>
      <c r="BB1059" s="35"/>
      <c r="BC1059" s="35"/>
      <c r="BD1059" s="35"/>
      <c r="BE1059" s="35"/>
      <c r="BF1059" s="35"/>
      <c r="BG1059" s="35"/>
      <c r="BH1059" s="35"/>
      <c r="BI1059" s="35"/>
      <c r="BJ1059" s="35"/>
      <c r="BK1059" s="35"/>
      <c r="BL1059" s="35"/>
      <c r="BM1059" s="35"/>
      <c r="BN1059" s="35"/>
      <c r="BO1059" s="35"/>
      <c r="BP1059" s="35"/>
      <c r="BQ1059" s="35"/>
    </row>
    <row r="1060" spans="1:69">
      <c r="A1060" s="35"/>
      <c r="B1060" s="35"/>
      <c r="C1060" s="35"/>
      <c r="D1060" s="35"/>
      <c r="E1060" s="35"/>
      <c r="F1060" s="35"/>
      <c r="G1060" s="35"/>
      <c r="H1060" s="35"/>
      <c r="I1060" s="30"/>
      <c r="J1060" s="35"/>
      <c r="K1060" s="35"/>
      <c r="L1060" s="35"/>
      <c r="M1060" s="35"/>
      <c r="N1060" s="35"/>
      <c r="O1060" s="35"/>
      <c r="P1060" s="35"/>
      <c r="Q1060" s="35"/>
      <c r="R1060" s="190"/>
      <c r="S1060" s="35"/>
      <c r="T1060" s="35"/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/>
      <c r="AF1060" s="35"/>
      <c r="AG1060" s="35"/>
      <c r="AH1060" s="35"/>
      <c r="AI1060" s="35"/>
      <c r="AJ1060" s="35"/>
      <c r="AK1060" s="35"/>
      <c r="AL1060" s="35"/>
      <c r="AM1060" s="35"/>
      <c r="AN1060" s="35"/>
      <c r="AO1060" s="35"/>
      <c r="AP1060" s="35"/>
      <c r="AQ1060" s="35"/>
      <c r="AR1060" s="35"/>
      <c r="AS1060" s="35"/>
      <c r="AT1060" s="35"/>
      <c r="AU1060" s="35"/>
      <c r="AV1060" s="35"/>
      <c r="AW1060" s="35"/>
      <c r="AX1060" s="35"/>
      <c r="AY1060" s="35"/>
      <c r="AZ1060" s="35"/>
      <c r="BA1060" s="35"/>
      <c r="BB1060" s="35"/>
      <c r="BC1060" s="35"/>
      <c r="BD1060" s="35"/>
      <c r="BE1060" s="35"/>
      <c r="BF1060" s="35"/>
      <c r="BG1060" s="35"/>
      <c r="BH1060" s="35"/>
      <c r="BI1060" s="35"/>
      <c r="BJ1060" s="35"/>
      <c r="BK1060" s="35"/>
      <c r="BL1060" s="35"/>
      <c r="BM1060" s="35"/>
      <c r="BN1060" s="35"/>
      <c r="BO1060" s="35"/>
      <c r="BP1060" s="35"/>
      <c r="BQ1060" s="35"/>
    </row>
    <row r="1061" spans="1:69">
      <c r="A1061" s="35"/>
      <c r="B1061" s="35"/>
      <c r="C1061" s="35"/>
      <c r="D1061" s="35"/>
      <c r="E1061" s="35"/>
      <c r="F1061" s="35"/>
      <c r="G1061" s="35"/>
      <c r="H1061" s="35"/>
      <c r="I1061" s="30"/>
      <c r="J1061" s="35"/>
      <c r="K1061" s="35"/>
      <c r="L1061" s="35"/>
      <c r="M1061" s="35"/>
      <c r="N1061" s="35"/>
      <c r="O1061" s="35"/>
      <c r="P1061" s="35"/>
      <c r="Q1061" s="35"/>
      <c r="R1061" s="190"/>
      <c r="S1061" s="35"/>
      <c r="T1061" s="35"/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5"/>
      <c r="AF1061" s="35"/>
      <c r="AG1061" s="35"/>
      <c r="AH1061" s="35"/>
      <c r="AI1061" s="35"/>
      <c r="AJ1061" s="35"/>
      <c r="AK1061" s="35"/>
      <c r="AL1061" s="35"/>
      <c r="AM1061" s="35"/>
      <c r="AN1061" s="35"/>
      <c r="AO1061" s="35"/>
      <c r="AP1061" s="35"/>
      <c r="AQ1061" s="35"/>
      <c r="AR1061" s="35"/>
      <c r="AS1061" s="35"/>
      <c r="AT1061" s="35"/>
      <c r="AU1061" s="35"/>
      <c r="AV1061" s="35"/>
      <c r="AW1061" s="35"/>
      <c r="AX1061" s="35"/>
      <c r="AY1061" s="35"/>
      <c r="AZ1061" s="35"/>
      <c r="BA1061" s="35"/>
      <c r="BB1061" s="35"/>
      <c r="BC1061" s="35"/>
      <c r="BD1061" s="35"/>
      <c r="BE1061" s="35"/>
      <c r="BF1061" s="35"/>
      <c r="BG1061" s="35"/>
      <c r="BH1061" s="35"/>
      <c r="BI1061" s="35"/>
      <c r="BJ1061" s="35"/>
      <c r="BK1061" s="35"/>
      <c r="BL1061" s="35"/>
      <c r="BM1061" s="35"/>
      <c r="BN1061" s="35"/>
      <c r="BO1061" s="35"/>
      <c r="BP1061" s="35"/>
      <c r="BQ1061" s="35"/>
    </row>
    <row r="1062" spans="1:69">
      <c r="A1062" s="35"/>
      <c r="B1062" s="35"/>
      <c r="C1062" s="35"/>
      <c r="D1062" s="35"/>
      <c r="E1062" s="35"/>
      <c r="F1062" s="35"/>
      <c r="G1062" s="35"/>
      <c r="H1062" s="35"/>
      <c r="I1062" s="30"/>
      <c r="J1062" s="35"/>
      <c r="K1062" s="35"/>
      <c r="L1062" s="35"/>
      <c r="M1062" s="35"/>
      <c r="N1062" s="35"/>
      <c r="O1062" s="35"/>
      <c r="P1062" s="35"/>
      <c r="Q1062" s="35"/>
      <c r="R1062" s="190"/>
      <c r="S1062" s="35"/>
      <c r="T1062" s="35"/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5"/>
      <c r="AF1062" s="35"/>
      <c r="AG1062" s="35"/>
      <c r="AH1062" s="35"/>
      <c r="AI1062" s="35"/>
      <c r="AJ1062" s="35"/>
      <c r="AK1062" s="35"/>
      <c r="AL1062" s="35"/>
      <c r="AM1062" s="35"/>
      <c r="AN1062" s="35"/>
      <c r="AO1062" s="35"/>
      <c r="AP1062" s="35"/>
      <c r="AQ1062" s="35"/>
      <c r="AR1062" s="35"/>
      <c r="AS1062" s="35"/>
      <c r="AT1062" s="35"/>
      <c r="AU1062" s="35"/>
      <c r="AV1062" s="35"/>
      <c r="AW1062" s="35"/>
      <c r="AX1062" s="35"/>
      <c r="AY1062" s="35"/>
      <c r="AZ1062" s="35"/>
      <c r="BA1062" s="35"/>
      <c r="BB1062" s="35"/>
      <c r="BC1062" s="35"/>
      <c r="BD1062" s="35"/>
      <c r="BE1062" s="35"/>
      <c r="BF1062" s="35"/>
      <c r="BG1062" s="35"/>
      <c r="BH1062" s="35"/>
      <c r="BI1062" s="35"/>
      <c r="BJ1062" s="35"/>
      <c r="BK1062" s="35"/>
      <c r="BL1062" s="35"/>
      <c r="BM1062" s="35"/>
      <c r="BN1062" s="35"/>
      <c r="BO1062" s="35"/>
      <c r="BP1062" s="35"/>
      <c r="BQ1062" s="35"/>
    </row>
    <row r="1063" spans="1:69">
      <c r="A1063" s="35"/>
      <c r="B1063" s="35"/>
      <c r="C1063" s="35"/>
      <c r="D1063" s="35"/>
      <c r="E1063" s="35"/>
      <c r="F1063" s="35"/>
      <c r="G1063" s="35"/>
      <c r="H1063" s="35"/>
      <c r="I1063" s="30"/>
      <c r="J1063" s="35"/>
      <c r="K1063" s="35"/>
      <c r="L1063" s="35"/>
      <c r="M1063" s="35"/>
      <c r="N1063" s="35"/>
      <c r="O1063" s="35"/>
      <c r="P1063" s="35"/>
      <c r="Q1063" s="35"/>
      <c r="R1063" s="190"/>
      <c r="S1063" s="35"/>
      <c r="T1063" s="35"/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5"/>
      <c r="AF1063" s="35"/>
      <c r="AG1063" s="35"/>
      <c r="AH1063" s="35"/>
      <c r="AI1063" s="35"/>
      <c r="AJ1063" s="35"/>
      <c r="AK1063" s="35"/>
      <c r="AL1063" s="35"/>
      <c r="AM1063" s="35"/>
      <c r="AN1063" s="35"/>
      <c r="AO1063" s="35"/>
      <c r="AP1063" s="35"/>
      <c r="AQ1063" s="35"/>
      <c r="AR1063" s="35"/>
      <c r="AS1063" s="35"/>
      <c r="AT1063" s="35"/>
      <c r="AU1063" s="35"/>
      <c r="AV1063" s="35"/>
      <c r="AW1063" s="35"/>
      <c r="AX1063" s="35"/>
      <c r="AY1063" s="35"/>
      <c r="AZ1063" s="35"/>
      <c r="BA1063" s="35"/>
      <c r="BB1063" s="35"/>
      <c r="BC1063" s="35"/>
      <c r="BD1063" s="35"/>
      <c r="BE1063" s="35"/>
      <c r="BF1063" s="35"/>
      <c r="BG1063" s="35"/>
      <c r="BH1063" s="35"/>
      <c r="BI1063" s="35"/>
      <c r="BJ1063" s="35"/>
      <c r="BK1063" s="35"/>
      <c r="BL1063" s="35"/>
      <c r="BM1063" s="35"/>
      <c r="BN1063" s="35"/>
      <c r="BO1063" s="35"/>
      <c r="BP1063" s="35"/>
      <c r="BQ1063" s="35"/>
    </row>
    <row r="1064" spans="1:69">
      <c r="A1064" s="35"/>
      <c r="B1064" s="35"/>
      <c r="C1064" s="35"/>
      <c r="D1064" s="35"/>
      <c r="E1064" s="35"/>
      <c r="F1064" s="35"/>
      <c r="G1064" s="35"/>
      <c r="H1064" s="35"/>
      <c r="I1064" s="30"/>
      <c r="J1064" s="35"/>
      <c r="K1064" s="35"/>
      <c r="L1064" s="35"/>
      <c r="M1064" s="35"/>
      <c r="N1064" s="35"/>
      <c r="O1064" s="35"/>
      <c r="P1064" s="35"/>
      <c r="Q1064" s="35"/>
      <c r="R1064" s="190"/>
      <c r="S1064" s="35"/>
      <c r="T1064" s="35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/>
      <c r="AF1064" s="35"/>
      <c r="AG1064" s="35"/>
      <c r="AH1064" s="35"/>
      <c r="AI1064" s="35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35"/>
      <c r="AT1064" s="35"/>
      <c r="AU1064" s="35"/>
      <c r="AV1064" s="35"/>
      <c r="AW1064" s="35"/>
      <c r="AX1064" s="35"/>
      <c r="AY1064" s="35"/>
      <c r="AZ1064" s="35"/>
      <c r="BA1064" s="35"/>
      <c r="BB1064" s="35"/>
      <c r="BC1064" s="35"/>
      <c r="BD1064" s="35"/>
      <c r="BE1064" s="35"/>
      <c r="BF1064" s="35"/>
      <c r="BG1064" s="35"/>
      <c r="BH1064" s="35"/>
      <c r="BI1064" s="35"/>
      <c r="BJ1064" s="35"/>
      <c r="BK1064" s="35"/>
      <c r="BL1064" s="35"/>
      <c r="BM1064" s="35"/>
      <c r="BN1064" s="35"/>
      <c r="BO1064" s="35"/>
      <c r="BP1064" s="35"/>
      <c r="BQ1064" s="35"/>
    </row>
    <row r="1065" spans="1:69">
      <c r="A1065" s="35"/>
      <c r="B1065" s="35"/>
      <c r="C1065" s="35"/>
      <c r="D1065" s="35"/>
      <c r="E1065" s="35"/>
      <c r="F1065" s="35"/>
      <c r="G1065" s="35"/>
      <c r="H1065" s="35"/>
      <c r="I1065" s="30"/>
      <c r="J1065" s="35"/>
      <c r="K1065" s="35"/>
      <c r="L1065" s="35"/>
      <c r="M1065" s="35"/>
      <c r="N1065" s="35"/>
      <c r="O1065" s="35"/>
      <c r="P1065" s="35"/>
      <c r="Q1065" s="35"/>
      <c r="R1065" s="190"/>
      <c r="S1065" s="35"/>
      <c r="T1065" s="35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/>
      <c r="AF1065" s="35"/>
      <c r="AG1065" s="35"/>
      <c r="AH1065" s="35"/>
      <c r="AI1065" s="35"/>
      <c r="AJ1065" s="35"/>
      <c r="AK1065" s="35"/>
      <c r="AL1065" s="35"/>
      <c r="AM1065" s="35"/>
      <c r="AN1065" s="35"/>
      <c r="AO1065" s="35"/>
      <c r="AP1065" s="35"/>
      <c r="AQ1065" s="35"/>
      <c r="AR1065" s="35"/>
      <c r="AS1065" s="35"/>
      <c r="AT1065" s="35"/>
      <c r="AU1065" s="35"/>
      <c r="AV1065" s="35"/>
      <c r="AW1065" s="35"/>
      <c r="AX1065" s="35"/>
      <c r="AY1065" s="35"/>
      <c r="AZ1065" s="35"/>
      <c r="BA1065" s="35"/>
      <c r="BB1065" s="35"/>
      <c r="BC1065" s="35"/>
      <c r="BD1065" s="35"/>
      <c r="BE1065" s="35"/>
      <c r="BF1065" s="35"/>
      <c r="BG1065" s="35"/>
      <c r="BH1065" s="35"/>
      <c r="BI1065" s="35"/>
      <c r="BJ1065" s="35"/>
      <c r="BK1065" s="35"/>
      <c r="BL1065" s="35"/>
      <c r="BM1065" s="35"/>
      <c r="BN1065" s="35"/>
      <c r="BO1065" s="35"/>
      <c r="BP1065" s="35"/>
      <c r="BQ1065" s="35"/>
    </row>
    <row r="1066" spans="1:69">
      <c r="A1066" s="35"/>
      <c r="B1066" s="35"/>
      <c r="C1066" s="35"/>
      <c r="D1066" s="35"/>
      <c r="E1066" s="35"/>
      <c r="F1066" s="35"/>
      <c r="G1066" s="35"/>
      <c r="H1066" s="35"/>
      <c r="I1066" s="30"/>
      <c r="J1066" s="35"/>
      <c r="K1066" s="35"/>
      <c r="L1066" s="35"/>
      <c r="M1066" s="35"/>
      <c r="N1066" s="35"/>
      <c r="O1066" s="35"/>
      <c r="P1066" s="35"/>
      <c r="Q1066" s="35"/>
      <c r="R1066" s="190"/>
      <c r="S1066" s="35"/>
      <c r="T1066" s="35"/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5"/>
      <c r="AF1066" s="35"/>
      <c r="AG1066" s="35"/>
      <c r="AH1066" s="35"/>
      <c r="AI1066" s="35"/>
      <c r="AJ1066" s="35"/>
      <c r="AK1066" s="35"/>
      <c r="AL1066" s="35"/>
      <c r="AM1066" s="35"/>
      <c r="AN1066" s="35"/>
      <c r="AO1066" s="35"/>
      <c r="AP1066" s="35"/>
      <c r="AQ1066" s="35"/>
      <c r="AR1066" s="35"/>
      <c r="AS1066" s="35"/>
      <c r="AT1066" s="35"/>
      <c r="AU1066" s="35"/>
      <c r="AV1066" s="35"/>
      <c r="AW1066" s="35"/>
      <c r="AX1066" s="35"/>
      <c r="AY1066" s="35"/>
      <c r="AZ1066" s="35"/>
      <c r="BA1066" s="35"/>
      <c r="BB1066" s="35"/>
      <c r="BC1066" s="35"/>
      <c r="BD1066" s="35"/>
      <c r="BE1066" s="35"/>
      <c r="BF1066" s="35"/>
      <c r="BG1066" s="35"/>
      <c r="BH1066" s="35"/>
      <c r="BI1066" s="35"/>
      <c r="BJ1066" s="35"/>
      <c r="BK1066" s="35"/>
      <c r="BL1066" s="35"/>
      <c r="BM1066" s="35"/>
      <c r="BN1066" s="35"/>
      <c r="BO1066" s="35"/>
      <c r="BP1066" s="35"/>
      <c r="BQ1066" s="35"/>
    </row>
    <row r="1067" spans="1:69">
      <c r="A1067" s="35"/>
      <c r="B1067" s="35"/>
      <c r="C1067" s="35"/>
      <c r="D1067" s="35"/>
      <c r="E1067" s="35"/>
      <c r="F1067" s="35"/>
      <c r="G1067" s="35"/>
      <c r="H1067" s="35"/>
      <c r="I1067" s="30"/>
      <c r="J1067" s="35"/>
      <c r="K1067" s="35"/>
      <c r="L1067" s="35"/>
      <c r="M1067" s="35"/>
      <c r="N1067" s="35"/>
      <c r="O1067" s="35"/>
      <c r="P1067" s="35"/>
      <c r="Q1067" s="35"/>
      <c r="R1067" s="190"/>
      <c r="S1067" s="35"/>
      <c r="T1067" s="35"/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5"/>
      <c r="AF1067" s="35"/>
      <c r="AG1067" s="35"/>
      <c r="AH1067" s="35"/>
      <c r="AI1067" s="35"/>
      <c r="AJ1067" s="35"/>
      <c r="AK1067" s="35"/>
      <c r="AL1067" s="35"/>
      <c r="AM1067" s="35"/>
      <c r="AN1067" s="35"/>
      <c r="AO1067" s="35"/>
      <c r="AP1067" s="35"/>
      <c r="AQ1067" s="35"/>
      <c r="AR1067" s="35"/>
      <c r="AS1067" s="35"/>
      <c r="AT1067" s="35"/>
      <c r="AU1067" s="35"/>
      <c r="AV1067" s="35"/>
      <c r="AW1067" s="35"/>
      <c r="AX1067" s="35"/>
      <c r="AY1067" s="35"/>
      <c r="AZ1067" s="35"/>
      <c r="BA1067" s="35"/>
      <c r="BB1067" s="35"/>
      <c r="BC1067" s="35"/>
      <c r="BD1067" s="35"/>
      <c r="BE1067" s="35"/>
      <c r="BF1067" s="35"/>
      <c r="BG1067" s="35"/>
      <c r="BH1067" s="35"/>
      <c r="BI1067" s="35"/>
      <c r="BJ1067" s="35"/>
      <c r="BK1067" s="35"/>
      <c r="BL1067" s="35"/>
      <c r="BM1067" s="35"/>
      <c r="BN1067" s="35"/>
      <c r="BO1067" s="35"/>
      <c r="BP1067" s="35"/>
      <c r="BQ1067" s="35"/>
    </row>
    <row r="1068" spans="1:69">
      <c r="A1068" s="35"/>
      <c r="B1068" s="35"/>
      <c r="C1068" s="35"/>
      <c r="D1068" s="35"/>
      <c r="E1068" s="35"/>
      <c r="F1068" s="35"/>
      <c r="G1068" s="35"/>
      <c r="H1068" s="35"/>
      <c r="I1068" s="30"/>
      <c r="J1068" s="35"/>
      <c r="K1068" s="35"/>
      <c r="L1068" s="35"/>
      <c r="M1068" s="35"/>
      <c r="N1068" s="35"/>
      <c r="O1068" s="35"/>
      <c r="P1068" s="35"/>
      <c r="Q1068" s="35"/>
      <c r="R1068" s="190"/>
      <c r="S1068" s="35"/>
      <c r="T1068" s="35"/>
      <c r="U1068" s="35"/>
      <c r="V1068" s="35"/>
      <c r="W1068" s="35"/>
      <c r="X1068" s="35"/>
      <c r="Y1068" s="35"/>
      <c r="Z1068" s="35"/>
      <c r="AA1068" s="35"/>
      <c r="AB1068" s="35"/>
      <c r="AC1068" s="35"/>
      <c r="AD1068" s="35"/>
      <c r="AE1068" s="35"/>
      <c r="AF1068" s="35"/>
      <c r="AG1068" s="35"/>
      <c r="AH1068" s="35"/>
      <c r="AI1068" s="35"/>
      <c r="AJ1068" s="35"/>
      <c r="AK1068" s="35"/>
      <c r="AL1068" s="35"/>
      <c r="AM1068" s="35"/>
      <c r="AN1068" s="35"/>
      <c r="AO1068" s="35"/>
      <c r="AP1068" s="35"/>
      <c r="AQ1068" s="35"/>
      <c r="AR1068" s="35"/>
      <c r="AS1068" s="35"/>
      <c r="AT1068" s="35"/>
      <c r="AU1068" s="35"/>
      <c r="AV1068" s="35"/>
      <c r="AW1068" s="35"/>
      <c r="AX1068" s="35"/>
      <c r="AY1068" s="35"/>
      <c r="AZ1068" s="35"/>
      <c r="BA1068" s="35"/>
      <c r="BB1068" s="35"/>
      <c r="BC1068" s="35"/>
      <c r="BD1068" s="35"/>
      <c r="BE1068" s="35"/>
      <c r="BF1068" s="35"/>
      <c r="BG1068" s="35"/>
      <c r="BH1068" s="35"/>
      <c r="BI1068" s="35"/>
      <c r="BJ1068" s="35"/>
      <c r="BK1068" s="35"/>
      <c r="BL1068" s="35"/>
      <c r="BM1068" s="35"/>
      <c r="BN1068" s="35"/>
      <c r="BO1068" s="35"/>
      <c r="BP1068" s="35"/>
      <c r="BQ1068" s="35"/>
    </row>
    <row r="1069" spans="1:69">
      <c r="A1069" s="35"/>
      <c r="B1069" s="35"/>
      <c r="C1069" s="35"/>
      <c r="D1069" s="35"/>
      <c r="E1069" s="35"/>
      <c r="F1069" s="35"/>
      <c r="G1069" s="35"/>
      <c r="H1069" s="35"/>
      <c r="I1069" s="30"/>
      <c r="J1069" s="35"/>
      <c r="K1069" s="35"/>
      <c r="L1069" s="35"/>
      <c r="M1069" s="35"/>
      <c r="N1069" s="35"/>
      <c r="O1069" s="35"/>
      <c r="P1069" s="35"/>
      <c r="Q1069" s="35"/>
      <c r="R1069" s="190"/>
      <c r="S1069" s="35"/>
      <c r="T1069" s="35"/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/>
      <c r="AF1069" s="35"/>
      <c r="AG1069" s="35"/>
      <c r="AH1069" s="35"/>
      <c r="AI1069" s="35"/>
      <c r="AJ1069" s="35"/>
      <c r="AK1069" s="35"/>
      <c r="AL1069" s="35"/>
      <c r="AM1069" s="35"/>
      <c r="AN1069" s="35"/>
      <c r="AO1069" s="35"/>
      <c r="AP1069" s="35"/>
      <c r="AQ1069" s="35"/>
      <c r="AR1069" s="35"/>
      <c r="AS1069" s="35"/>
      <c r="AT1069" s="35"/>
      <c r="AU1069" s="35"/>
      <c r="AV1069" s="35"/>
      <c r="AW1069" s="35"/>
      <c r="AX1069" s="35"/>
      <c r="AY1069" s="35"/>
      <c r="AZ1069" s="35"/>
      <c r="BA1069" s="35"/>
      <c r="BB1069" s="35"/>
      <c r="BC1069" s="35"/>
      <c r="BD1069" s="35"/>
      <c r="BE1069" s="35"/>
      <c r="BF1069" s="35"/>
      <c r="BG1069" s="35"/>
      <c r="BH1069" s="35"/>
      <c r="BI1069" s="35"/>
      <c r="BJ1069" s="35"/>
      <c r="BK1069" s="35"/>
      <c r="BL1069" s="35"/>
      <c r="BM1069" s="35"/>
      <c r="BN1069" s="35"/>
      <c r="BO1069" s="35"/>
      <c r="BP1069" s="35"/>
      <c r="BQ1069" s="35"/>
    </row>
    <row r="1070" spans="1:69">
      <c r="A1070" s="35"/>
      <c r="B1070" s="35"/>
      <c r="C1070" s="35"/>
      <c r="D1070" s="35"/>
      <c r="E1070" s="35"/>
      <c r="F1070" s="35"/>
      <c r="G1070" s="35"/>
      <c r="H1070" s="35"/>
      <c r="I1070" s="30"/>
      <c r="J1070" s="35"/>
      <c r="K1070" s="35"/>
      <c r="L1070" s="35"/>
      <c r="M1070" s="35"/>
      <c r="N1070" s="35"/>
      <c r="O1070" s="35"/>
      <c r="P1070" s="35"/>
      <c r="Q1070" s="35"/>
      <c r="R1070" s="190"/>
      <c r="S1070" s="35"/>
      <c r="T1070" s="35"/>
      <c r="U1070" s="35"/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5"/>
      <c r="AF1070" s="35"/>
      <c r="AG1070" s="35"/>
      <c r="AH1070" s="35"/>
      <c r="AI1070" s="35"/>
      <c r="AJ1070" s="35"/>
      <c r="AK1070" s="35"/>
      <c r="AL1070" s="35"/>
      <c r="AM1070" s="35"/>
      <c r="AN1070" s="35"/>
      <c r="AO1070" s="35"/>
      <c r="AP1070" s="35"/>
      <c r="AQ1070" s="35"/>
      <c r="AR1070" s="35"/>
      <c r="AS1070" s="35"/>
      <c r="AT1070" s="35"/>
      <c r="AU1070" s="35"/>
      <c r="AV1070" s="35"/>
      <c r="AW1070" s="35"/>
      <c r="AX1070" s="35"/>
      <c r="AY1070" s="35"/>
      <c r="AZ1070" s="35"/>
      <c r="BA1070" s="35"/>
      <c r="BB1070" s="35"/>
      <c r="BC1070" s="35"/>
      <c r="BD1070" s="35"/>
      <c r="BE1070" s="35"/>
      <c r="BF1070" s="35"/>
      <c r="BG1070" s="35"/>
      <c r="BH1070" s="35"/>
      <c r="BI1070" s="35"/>
      <c r="BJ1070" s="35"/>
      <c r="BK1070" s="35"/>
      <c r="BL1070" s="35"/>
      <c r="BM1070" s="35"/>
      <c r="BN1070" s="35"/>
      <c r="BO1070" s="35"/>
      <c r="BP1070" s="35"/>
      <c r="BQ1070" s="35"/>
    </row>
    <row r="1071" spans="1:69">
      <c r="A1071" s="35"/>
      <c r="B1071" s="35"/>
      <c r="C1071" s="35"/>
      <c r="D1071" s="35"/>
      <c r="E1071" s="35"/>
      <c r="F1071" s="35"/>
      <c r="G1071" s="35"/>
      <c r="H1071" s="35"/>
      <c r="I1071" s="30"/>
      <c r="J1071" s="35"/>
      <c r="K1071" s="35"/>
      <c r="L1071" s="35"/>
      <c r="M1071" s="35"/>
      <c r="N1071" s="35"/>
      <c r="O1071" s="35"/>
      <c r="P1071" s="35"/>
      <c r="Q1071" s="35"/>
      <c r="R1071" s="190"/>
      <c r="S1071" s="35"/>
      <c r="T1071" s="35"/>
      <c r="U1071" s="35"/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5"/>
      <c r="AF1071" s="35"/>
      <c r="AG1071" s="35"/>
      <c r="AH1071" s="35"/>
      <c r="AI1071" s="35"/>
      <c r="AJ1071" s="35"/>
      <c r="AK1071" s="35"/>
      <c r="AL1071" s="35"/>
      <c r="AM1071" s="35"/>
      <c r="AN1071" s="35"/>
      <c r="AO1071" s="35"/>
      <c r="AP1071" s="35"/>
      <c r="AQ1071" s="35"/>
      <c r="AR1071" s="35"/>
      <c r="AS1071" s="35"/>
      <c r="AT1071" s="35"/>
      <c r="AU1071" s="35"/>
      <c r="AV1071" s="35"/>
      <c r="AW1071" s="35"/>
      <c r="AX1071" s="35"/>
      <c r="AY1071" s="35"/>
      <c r="AZ1071" s="35"/>
      <c r="BA1071" s="35"/>
      <c r="BB1071" s="35"/>
      <c r="BC1071" s="35"/>
      <c r="BD1071" s="35"/>
      <c r="BE1071" s="35"/>
      <c r="BF1071" s="35"/>
      <c r="BG1071" s="35"/>
      <c r="BH1071" s="35"/>
      <c r="BI1071" s="35"/>
      <c r="BJ1071" s="35"/>
      <c r="BK1071" s="35"/>
      <c r="BL1071" s="35"/>
      <c r="BM1071" s="35"/>
      <c r="BN1071" s="35"/>
      <c r="BO1071" s="35"/>
      <c r="BP1071" s="35"/>
      <c r="BQ1071" s="35"/>
    </row>
    <row r="1072" spans="1:69">
      <c r="A1072" s="35"/>
      <c r="B1072" s="35"/>
      <c r="C1072" s="35"/>
      <c r="D1072" s="35"/>
      <c r="E1072" s="35"/>
      <c r="F1072" s="35"/>
      <c r="G1072" s="35"/>
      <c r="H1072" s="35"/>
      <c r="I1072" s="30"/>
      <c r="J1072" s="35"/>
      <c r="K1072" s="35"/>
      <c r="L1072" s="35"/>
      <c r="M1072" s="35"/>
      <c r="N1072" s="35"/>
      <c r="O1072" s="35"/>
      <c r="P1072" s="35"/>
      <c r="Q1072" s="35"/>
      <c r="R1072" s="190"/>
      <c r="S1072" s="35"/>
      <c r="T1072" s="35"/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/>
      <c r="AF1072" s="35"/>
      <c r="AG1072" s="35"/>
      <c r="AH1072" s="35"/>
      <c r="AI1072" s="35"/>
      <c r="AJ1072" s="35"/>
      <c r="AK1072" s="35"/>
      <c r="AL1072" s="35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5"/>
      <c r="AW1072" s="35"/>
      <c r="AX1072" s="35"/>
      <c r="AY1072" s="35"/>
      <c r="AZ1072" s="35"/>
      <c r="BA1072" s="35"/>
      <c r="BB1072" s="35"/>
      <c r="BC1072" s="35"/>
      <c r="BD1072" s="35"/>
      <c r="BE1072" s="35"/>
      <c r="BF1072" s="35"/>
      <c r="BG1072" s="35"/>
      <c r="BH1072" s="35"/>
      <c r="BI1072" s="35"/>
      <c r="BJ1072" s="35"/>
      <c r="BK1072" s="35"/>
      <c r="BL1072" s="35"/>
      <c r="BM1072" s="35"/>
      <c r="BN1072" s="35"/>
      <c r="BO1072" s="35"/>
      <c r="BP1072" s="35"/>
      <c r="BQ1072" s="35"/>
    </row>
    <row r="1073" spans="1:69">
      <c r="A1073" s="35"/>
      <c r="B1073" s="35"/>
      <c r="C1073" s="35"/>
      <c r="D1073" s="35"/>
      <c r="E1073" s="35"/>
      <c r="F1073" s="35"/>
      <c r="G1073" s="35"/>
      <c r="H1073" s="35"/>
      <c r="I1073" s="30"/>
      <c r="J1073" s="35"/>
      <c r="K1073" s="35"/>
      <c r="L1073" s="35"/>
      <c r="M1073" s="35"/>
      <c r="N1073" s="35"/>
      <c r="O1073" s="35"/>
      <c r="P1073" s="35"/>
      <c r="Q1073" s="35"/>
      <c r="R1073" s="190"/>
      <c r="S1073" s="35"/>
      <c r="T1073" s="35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5"/>
      <c r="AI1073" s="35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  <c r="AZ1073" s="35"/>
      <c r="BA1073" s="35"/>
      <c r="BB1073" s="35"/>
      <c r="BC1073" s="35"/>
      <c r="BD1073" s="35"/>
      <c r="BE1073" s="35"/>
      <c r="BF1073" s="35"/>
      <c r="BG1073" s="35"/>
      <c r="BH1073" s="35"/>
      <c r="BI1073" s="35"/>
      <c r="BJ1073" s="35"/>
      <c r="BK1073" s="35"/>
      <c r="BL1073" s="35"/>
      <c r="BM1073" s="35"/>
      <c r="BN1073" s="35"/>
      <c r="BO1073" s="35"/>
      <c r="BP1073" s="35"/>
      <c r="BQ1073" s="35"/>
    </row>
    <row r="1074" spans="1:69">
      <c r="A1074" s="35"/>
      <c r="B1074" s="35"/>
      <c r="C1074" s="35"/>
      <c r="D1074" s="35"/>
      <c r="E1074" s="35"/>
      <c r="F1074" s="35"/>
      <c r="G1074" s="35"/>
      <c r="H1074" s="35"/>
      <c r="I1074" s="30"/>
      <c r="J1074" s="35"/>
      <c r="K1074" s="35"/>
      <c r="L1074" s="35"/>
      <c r="M1074" s="35"/>
      <c r="N1074" s="35"/>
      <c r="O1074" s="35"/>
      <c r="P1074" s="35"/>
      <c r="Q1074" s="35"/>
      <c r="R1074" s="190"/>
      <c r="S1074" s="35"/>
      <c r="T1074" s="35"/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5"/>
      <c r="AF1074" s="35"/>
      <c r="AG1074" s="35"/>
      <c r="AH1074" s="35"/>
      <c r="AI1074" s="35"/>
      <c r="AJ1074" s="35"/>
      <c r="AK1074" s="35"/>
      <c r="AL1074" s="35"/>
      <c r="AM1074" s="35"/>
      <c r="AN1074" s="35"/>
      <c r="AO1074" s="35"/>
      <c r="AP1074" s="35"/>
      <c r="AQ1074" s="35"/>
      <c r="AR1074" s="35"/>
      <c r="AS1074" s="35"/>
      <c r="AT1074" s="35"/>
      <c r="AU1074" s="35"/>
      <c r="AV1074" s="35"/>
      <c r="AW1074" s="35"/>
      <c r="AX1074" s="35"/>
      <c r="AY1074" s="35"/>
      <c r="AZ1074" s="35"/>
      <c r="BA1074" s="35"/>
      <c r="BB1074" s="35"/>
      <c r="BC1074" s="35"/>
      <c r="BD1074" s="35"/>
      <c r="BE1074" s="35"/>
      <c r="BF1074" s="35"/>
      <c r="BG1074" s="35"/>
      <c r="BH1074" s="35"/>
      <c r="BI1074" s="35"/>
      <c r="BJ1074" s="35"/>
      <c r="BK1074" s="35"/>
      <c r="BL1074" s="35"/>
      <c r="BM1074" s="35"/>
      <c r="BN1074" s="35"/>
      <c r="BO1074" s="35"/>
      <c r="BP1074" s="35"/>
      <c r="BQ1074" s="35"/>
    </row>
    <row r="1075" spans="1:69">
      <c r="A1075" s="35"/>
      <c r="B1075" s="35"/>
      <c r="C1075" s="35"/>
      <c r="D1075" s="35"/>
      <c r="E1075" s="35"/>
      <c r="F1075" s="35"/>
      <c r="G1075" s="35"/>
      <c r="H1075" s="35"/>
      <c r="I1075" s="30"/>
      <c r="J1075" s="35"/>
      <c r="K1075" s="35"/>
      <c r="L1075" s="35"/>
      <c r="M1075" s="35"/>
      <c r="N1075" s="35"/>
      <c r="O1075" s="35"/>
      <c r="P1075" s="35"/>
      <c r="Q1075" s="35"/>
      <c r="R1075" s="190"/>
      <c r="S1075" s="35"/>
      <c r="T1075" s="35"/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5"/>
      <c r="AF1075" s="35"/>
      <c r="AG1075" s="35"/>
      <c r="AH1075" s="35"/>
      <c r="AI1075" s="35"/>
      <c r="AJ1075" s="35"/>
      <c r="AK1075" s="35"/>
      <c r="AL1075" s="35"/>
      <c r="AM1075" s="35"/>
      <c r="AN1075" s="35"/>
      <c r="AO1075" s="35"/>
      <c r="AP1075" s="35"/>
      <c r="AQ1075" s="35"/>
      <c r="AR1075" s="35"/>
      <c r="AS1075" s="35"/>
      <c r="AT1075" s="35"/>
      <c r="AU1075" s="35"/>
      <c r="AV1075" s="35"/>
      <c r="AW1075" s="35"/>
      <c r="AX1075" s="35"/>
      <c r="AY1075" s="35"/>
      <c r="AZ1075" s="35"/>
      <c r="BA1075" s="35"/>
      <c r="BB1075" s="35"/>
      <c r="BC1075" s="35"/>
      <c r="BD1075" s="35"/>
      <c r="BE1075" s="35"/>
      <c r="BF1075" s="35"/>
      <c r="BG1075" s="35"/>
      <c r="BH1075" s="35"/>
      <c r="BI1075" s="35"/>
      <c r="BJ1075" s="35"/>
      <c r="BK1075" s="35"/>
      <c r="BL1075" s="35"/>
      <c r="BM1075" s="35"/>
      <c r="BN1075" s="35"/>
      <c r="BO1075" s="35"/>
      <c r="BP1075" s="35"/>
      <c r="BQ1075" s="35"/>
    </row>
    <row r="1076" spans="1:69">
      <c r="A1076" s="35"/>
      <c r="B1076" s="35"/>
      <c r="C1076" s="35"/>
      <c r="D1076" s="35"/>
      <c r="E1076" s="35"/>
      <c r="F1076" s="35"/>
      <c r="G1076" s="35"/>
      <c r="H1076" s="35"/>
      <c r="I1076" s="30"/>
      <c r="J1076" s="35"/>
      <c r="K1076" s="35"/>
      <c r="L1076" s="35"/>
      <c r="M1076" s="35"/>
      <c r="N1076" s="35"/>
      <c r="O1076" s="35"/>
      <c r="P1076" s="35"/>
      <c r="Q1076" s="35"/>
      <c r="R1076" s="190"/>
      <c r="S1076" s="35"/>
      <c r="T1076" s="35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/>
      <c r="AF1076" s="35"/>
      <c r="AG1076" s="35"/>
      <c r="AH1076" s="35"/>
      <c r="AI1076" s="35"/>
      <c r="AJ1076" s="35"/>
      <c r="AK1076" s="35"/>
      <c r="AL1076" s="35"/>
      <c r="AM1076" s="35"/>
      <c r="AN1076" s="35"/>
      <c r="AO1076" s="35"/>
      <c r="AP1076" s="35"/>
      <c r="AQ1076" s="35"/>
      <c r="AR1076" s="35"/>
      <c r="AS1076" s="35"/>
      <c r="AT1076" s="35"/>
      <c r="AU1076" s="35"/>
      <c r="AV1076" s="35"/>
      <c r="AW1076" s="35"/>
      <c r="AX1076" s="35"/>
      <c r="AY1076" s="35"/>
      <c r="AZ1076" s="35"/>
      <c r="BA1076" s="35"/>
      <c r="BB1076" s="35"/>
      <c r="BC1076" s="35"/>
      <c r="BD1076" s="35"/>
      <c r="BE1076" s="35"/>
      <c r="BF1076" s="35"/>
      <c r="BG1076" s="35"/>
      <c r="BH1076" s="35"/>
      <c r="BI1076" s="35"/>
      <c r="BJ1076" s="35"/>
      <c r="BK1076" s="35"/>
      <c r="BL1076" s="35"/>
      <c r="BM1076" s="35"/>
      <c r="BN1076" s="35"/>
      <c r="BO1076" s="35"/>
      <c r="BP1076" s="35"/>
      <c r="BQ1076" s="35"/>
    </row>
    <row r="1077" spans="1:69">
      <c r="A1077" s="35"/>
      <c r="B1077" s="35"/>
      <c r="C1077" s="35"/>
      <c r="D1077" s="35"/>
      <c r="E1077" s="35"/>
      <c r="F1077" s="35"/>
      <c r="G1077" s="35"/>
      <c r="H1077" s="35"/>
      <c r="I1077" s="30"/>
      <c r="J1077" s="35"/>
      <c r="K1077" s="35"/>
      <c r="L1077" s="35"/>
      <c r="M1077" s="35"/>
      <c r="N1077" s="35"/>
      <c r="O1077" s="35"/>
      <c r="P1077" s="35"/>
      <c r="Q1077" s="35"/>
      <c r="R1077" s="190"/>
      <c r="S1077" s="35"/>
      <c r="T1077" s="35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/>
      <c r="AF1077" s="35"/>
      <c r="AG1077" s="35"/>
      <c r="AH1077" s="35"/>
      <c r="AI1077" s="35"/>
      <c r="AJ1077" s="35"/>
      <c r="AK1077" s="35"/>
      <c r="AL1077" s="35"/>
      <c r="AM1077" s="35"/>
      <c r="AN1077" s="35"/>
      <c r="AO1077" s="35"/>
      <c r="AP1077" s="35"/>
      <c r="AQ1077" s="35"/>
      <c r="AR1077" s="35"/>
      <c r="AS1077" s="35"/>
      <c r="AT1077" s="35"/>
      <c r="AU1077" s="35"/>
      <c r="AV1077" s="35"/>
      <c r="AW1077" s="35"/>
      <c r="AX1077" s="35"/>
      <c r="AY1077" s="35"/>
      <c r="AZ1077" s="35"/>
      <c r="BA1077" s="35"/>
      <c r="BB1077" s="35"/>
      <c r="BC1077" s="35"/>
      <c r="BD1077" s="35"/>
      <c r="BE1077" s="35"/>
      <c r="BF1077" s="35"/>
      <c r="BG1077" s="35"/>
      <c r="BH1077" s="35"/>
      <c r="BI1077" s="35"/>
      <c r="BJ1077" s="35"/>
      <c r="BK1077" s="35"/>
      <c r="BL1077" s="35"/>
      <c r="BM1077" s="35"/>
      <c r="BN1077" s="35"/>
      <c r="BO1077" s="35"/>
      <c r="BP1077" s="35"/>
      <c r="BQ1077" s="35"/>
    </row>
    <row r="1078" spans="1:69">
      <c r="A1078" s="35"/>
      <c r="B1078" s="35"/>
      <c r="C1078" s="35"/>
      <c r="D1078" s="35"/>
      <c r="E1078" s="35"/>
      <c r="F1078" s="35"/>
      <c r="G1078" s="35"/>
      <c r="H1078" s="35"/>
      <c r="I1078" s="30"/>
      <c r="J1078" s="35"/>
      <c r="K1078" s="35"/>
      <c r="L1078" s="35"/>
      <c r="M1078" s="35"/>
      <c r="N1078" s="35"/>
      <c r="O1078" s="35"/>
      <c r="P1078" s="35"/>
      <c r="Q1078" s="35"/>
      <c r="R1078" s="190"/>
      <c r="S1078" s="35"/>
      <c r="T1078" s="35"/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/>
      <c r="AF1078" s="35"/>
      <c r="AG1078" s="35"/>
      <c r="AH1078" s="35"/>
      <c r="AI1078" s="35"/>
      <c r="AJ1078" s="35"/>
      <c r="AK1078" s="35"/>
      <c r="AL1078" s="35"/>
      <c r="AM1078" s="35"/>
      <c r="AN1078" s="35"/>
      <c r="AO1078" s="35"/>
      <c r="AP1078" s="35"/>
      <c r="AQ1078" s="35"/>
      <c r="AR1078" s="35"/>
      <c r="AS1078" s="35"/>
      <c r="AT1078" s="35"/>
      <c r="AU1078" s="35"/>
      <c r="AV1078" s="35"/>
      <c r="AW1078" s="35"/>
      <c r="AX1078" s="35"/>
      <c r="AY1078" s="35"/>
      <c r="AZ1078" s="35"/>
      <c r="BA1078" s="35"/>
      <c r="BB1078" s="35"/>
      <c r="BC1078" s="35"/>
      <c r="BD1078" s="35"/>
      <c r="BE1078" s="35"/>
      <c r="BF1078" s="35"/>
      <c r="BG1078" s="35"/>
      <c r="BH1078" s="35"/>
      <c r="BI1078" s="35"/>
      <c r="BJ1078" s="35"/>
      <c r="BK1078" s="35"/>
      <c r="BL1078" s="35"/>
      <c r="BM1078" s="35"/>
      <c r="BN1078" s="35"/>
      <c r="BO1078" s="35"/>
      <c r="BP1078" s="35"/>
      <c r="BQ1078" s="35"/>
    </row>
    <row r="1079" spans="1:69">
      <c r="A1079" s="35"/>
      <c r="B1079" s="35"/>
      <c r="C1079" s="35"/>
      <c r="D1079" s="35"/>
      <c r="E1079" s="35"/>
      <c r="F1079" s="35"/>
      <c r="G1079" s="35"/>
      <c r="H1079" s="35"/>
      <c r="I1079" s="30"/>
      <c r="J1079" s="35"/>
      <c r="K1079" s="35"/>
      <c r="L1079" s="35"/>
      <c r="M1079" s="35"/>
      <c r="N1079" s="35"/>
      <c r="O1079" s="35"/>
      <c r="P1079" s="35"/>
      <c r="Q1079" s="35"/>
      <c r="R1079" s="190"/>
      <c r="S1079" s="35"/>
      <c r="T1079" s="35"/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/>
      <c r="AF1079" s="35"/>
      <c r="AG1079" s="35"/>
      <c r="AH1079" s="35"/>
      <c r="AI1079" s="35"/>
      <c r="AJ1079" s="35"/>
      <c r="AK1079" s="35"/>
      <c r="AL1079" s="35"/>
      <c r="AM1079" s="35"/>
      <c r="AN1079" s="35"/>
      <c r="AO1079" s="35"/>
      <c r="AP1079" s="35"/>
      <c r="AQ1079" s="35"/>
      <c r="AR1079" s="35"/>
      <c r="AS1079" s="35"/>
      <c r="AT1079" s="35"/>
      <c r="AU1079" s="35"/>
      <c r="AV1079" s="35"/>
      <c r="AW1079" s="35"/>
      <c r="AX1079" s="35"/>
      <c r="AY1079" s="35"/>
      <c r="AZ1079" s="35"/>
      <c r="BA1079" s="35"/>
      <c r="BB1079" s="35"/>
      <c r="BC1079" s="35"/>
      <c r="BD1079" s="35"/>
      <c r="BE1079" s="35"/>
      <c r="BF1079" s="35"/>
      <c r="BG1079" s="35"/>
      <c r="BH1079" s="35"/>
      <c r="BI1079" s="35"/>
      <c r="BJ1079" s="35"/>
      <c r="BK1079" s="35"/>
      <c r="BL1079" s="35"/>
      <c r="BM1079" s="35"/>
      <c r="BN1079" s="35"/>
      <c r="BO1079" s="35"/>
      <c r="BP1079" s="35"/>
      <c r="BQ1079" s="35"/>
    </row>
    <row r="1080" spans="1:69">
      <c r="A1080" s="35"/>
      <c r="B1080" s="35"/>
      <c r="C1080" s="35"/>
      <c r="D1080" s="35"/>
      <c r="E1080" s="35"/>
      <c r="F1080" s="35"/>
      <c r="G1080" s="35"/>
      <c r="H1080" s="35"/>
      <c r="I1080" s="30"/>
      <c r="J1080" s="35"/>
      <c r="K1080" s="35"/>
      <c r="L1080" s="35"/>
      <c r="M1080" s="35"/>
      <c r="N1080" s="35"/>
      <c r="O1080" s="35"/>
      <c r="P1080" s="35"/>
      <c r="Q1080" s="35"/>
      <c r="R1080" s="190"/>
      <c r="S1080" s="35"/>
      <c r="T1080" s="35"/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5"/>
      <c r="AF1080" s="35"/>
      <c r="AG1080" s="35"/>
      <c r="AH1080" s="35"/>
      <c r="AI1080" s="35"/>
      <c r="AJ1080" s="35"/>
      <c r="AK1080" s="35"/>
      <c r="AL1080" s="35"/>
      <c r="AM1080" s="35"/>
      <c r="AN1080" s="35"/>
      <c r="AO1080" s="35"/>
      <c r="AP1080" s="35"/>
      <c r="AQ1080" s="35"/>
      <c r="AR1080" s="35"/>
      <c r="AS1080" s="35"/>
      <c r="AT1080" s="35"/>
      <c r="AU1080" s="35"/>
      <c r="AV1080" s="35"/>
      <c r="AW1080" s="35"/>
      <c r="AX1080" s="35"/>
      <c r="AY1080" s="35"/>
      <c r="AZ1080" s="35"/>
      <c r="BA1080" s="35"/>
      <c r="BB1080" s="35"/>
      <c r="BC1080" s="35"/>
      <c r="BD1080" s="35"/>
      <c r="BE1080" s="35"/>
      <c r="BF1080" s="35"/>
      <c r="BG1080" s="35"/>
      <c r="BH1080" s="35"/>
      <c r="BI1080" s="35"/>
      <c r="BJ1080" s="35"/>
      <c r="BK1080" s="35"/>
      <c r="BL1080" s="35"/>
      <c r="BM1080" s="35"/>
      <c r="BN1080" s="35"/>
      <c r="BO1080" s="35"/>
      <c r="BP1080" s="35"/>
      <c r="BQ1080" s="35"/>
    </row>
    <row r="1081" spans="1:69">
      <c r="A1081" s="35"/>
      <c r="B1081" s="35"/>
      <c r="C1081" s="35"/>
      <c r="D1081" s="35"/>
      <c r="E1081" s="35"/>
      <c r="F1081" s="35"/>
      <c r="G1081" s="35"/>
      <c r="H1081" s="35"/>
      <c r="I1081" s="30"/>
      <c r="J1081" s="35"/>
      <c r="K1081" s="35"/>
      <c r="L1081" s="35"/>
      <c r="M1081" s="35"/>
      <c r="N1081" s="35"/>
      <c r="O1081" s="35"/>
      <c r="P1081" s="35"/>
      <c r="Q1081" s="35"/>
      <c r="R1081" s="190"/>
      <c r="S1081" s="35"/>
      <c r="T1081" s="35"/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5"/>
      <c r="AF1081" s="35"/>
      <c r="AG1081" s="35"/>
      <c r="AH1081" s="35"/>
      <c r="AI1081" s="35"/>
      <c r="AJ1081" s="35"/>
      <c r="AK1081" s="35"/>
      <c r="AL1081" s="35"/>
      <c r="AM1081" s="35"/>
      <c r="AN1081" s="35"/>
      <c r="AO1081" s="35"/>
      <c r="AP1081" s="35"/>
      <c r="AQ1081" s="35"/>
      <c r="AR1081" s="35"/>
      <c r="AS1081" s="35"/>
      <c r="AT1081" s="35"/>
      <c r="AU1081" s="35"/>
      <c r="AV1081" s="35"/>
      <c r="AW1081" s="35"/>
      <c r="AX1081" s="35"/>
      <c r="AY1081" s="35"/>
      <c r="AZ1081" s="35"/>
      <c r="BA1081" s="35"/>
      <c r="BB1081" s="35"/>
      <c r="BC1081" s="35"/>
      <c r="BD1081" s="35"/>
      <c r="BE1081" s="35"/>
      <c r="BF1081" s="35"/>
      <c r="BG1081" s="35"/>
      <c r="BH1081" s="35"/>
      <c r="BI1081" s="35"/>
      <c r="BJ1081" s="35"/>
      <c r="BK1081" s="35"/>
      <c r="BL1081" s="35"/>
      <c r="BM1081" s="35"/>
      <c r="BN1081" s="35"/>
      <c r="BO1081" s="35"/>
      <c r="BP1081" s="35"/>
      <c r="BQ1081" s="35"/>
    </row>
    <row r="1082" spans="1:69">
      <c r="A1082" s="35"/>
      <c r="B1082" s="35"/>
      <c r="C1082" s="35"/>
      <c r="D1082" s="35"/>
      <c r="E1082" s="35"/>
      <c r="F1082" s="35"/>
      <c r="G1082" s="35"/>
      <c r="H1082" s="35"/>
      <c r="I1082" s="30"/>
      <c r="J1082" s="35"/>
      <c r="K1082" s="35"/>
      <c r="L1082" s="35"/>
      <c r="M1082" s="35"/>
      <c r="N1082" s="35"/>
      <c r="O1082" s="35"/>
      <c r="P1082" s="35"/>
      <c r="Q1082" s="35"/>
      <c r="R1082" s="190"/>
      <c r="S1082" s="35"/>
      <c r="T1082" s="35"/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/>
      <c r="AF1082" s="35"/>
      <c r="AG1082" s="35"/>
      <c r="AH1082" s="35"/>
      <c r="AI1082" s="35"/>
      <c r="AJ1082" s="35"/>
      <c r="AK1082" s="35"/>
      <c r="AL1082" s="35"/>
      <c r="AM1082" s="35"/>
      <c r="AN1082" s="35"/>
      <c r="AO1082" s="35"/>
      <c r="AP1082" s="35"/>
      <c r="AQ1082" s="35"/>
      <c r="AR1082" s="35"/>
      <c r="AS1082" s="35"/>
      <c r="AT1082" s="35"/>
      <c r="AU1082" s="35"/>
      <c r="AV1082" s="35"/>
      <c r="AW1082" s="35"/>
      <c r="AX1082" s="35"/>
      <c r="AY1082" s="35"/>
      <c r="AZ1082" s="35"/>
      <c r="BA1082" s="35"/>
      <c r="BB1082" s="35"/>
      <c r="BC1082" s="35"/>
      <c r="BD1082" s="35"/>
      <c r="BE1082" s="35"/>
      <c r="BF1082" s="35"/>
      <c r="BG1082" s="35"/>
      <c r="BH1082" s="35"/>
      <c r="BI1082" s="35"/>
      <c r="BJ1082" s="35"/>
      <c r="BK1082" s="35"/>
      <c r="BL1082" s="35"/>
      <c r="BM1082" s="35"/>
      <c r="BN1082" s="35"/>
      <c r="BO1082" s="35"/>
      <c r="BP1082" s="35"/>
      <c r="BQ1082" s="35"/>
    </row>
    <row r="1083" spans="1:69">
      <c r="A1083" s="35"/>
      <c r="B1083" s="35"/>
      <c r="C1083" s="35"/>
      <c r="D1083" s="35"/>
      <c r="E1083" s="35"/>
      <c r="F1083" s="35"/>
      <c r="G1083" s="35"/>
      <c r="H1083" s="35"/>
      <c r="I1083" s="30"/>
      <c r="J1083" s="35"/>
      <c r="K1083" s="35"/>
      <c r="L1083" s="35"/>
      <c r="M1083" s="35"/>
      <c r="N1083" s="35"/>
      <c r="O1083" s="35"/>
      <c r="P1083" s="35"/>
      <c r="Q1083" s="35"/>
      <c r="R1083" s="190"/>
      <c r="S1083" s="35"/>
      <c r="T1083" s="35"/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/>
      <c r="AF1083" s="35"/>
      <c r="AG1083" s="35"/>
      <c r="AH1083" s="35"/>
      <c r="AI1083" s="35"/>
      <c r="AJ1083" s="35"/>
      <c r="AK1083" s="35"/>
      <c r="AL1083" s="35"/>
      <c r="AM1083" s="35"/>
      <c r="AN1083" s="35"/>
      <c r="AO1083" s="35"/>
      <c r="AP1083" s="35"/>
      <c r="AQ1083" s="35"/>
      <c r="AR1083" s="35"/>
      <c r="AS1083" s="35"/>
      <c r="AT1083" s="35"/>
      <c r="AU1083" s="35"/>
      <c r="AV1083" s="35"/>
      <c r="AW1083" s="35"/>
      <c r="AX1083" s="35"/>
      <c r="AY1083" s="35"/>
      <c r="AZ1083" s="35"/>
      <c r="BA1083" s="35"/>
      <c r="BB1083" s="35"/>
      <c r="BC1083" s="35"/>
      <c r="BD1083" s="35"/>
      <c r="BE1083" s="35"/>
      <c r="BF1083" s="35"/>
      <c r="BG1083" s="35"/>
      <c r="BH1083" s="35"/>
      <c r="BI1083" s="35"/>
      <c r="BJ1083" s="35"/>
      <c r="BK1083" s="35"/>
      <c r="BL1083" s="35"/>
      <c r="BM1083" s="35"/>
      <c r="BN1083" s="35"/>
      <c r="BO1083" s="35"/>
      <c r="BP1083" s="35"/>
      <c r="BQ1083" s="35"/>
    </row>
    <row r="1084" spans="1:69">
      <c r="A1084" s="35"/>
      <c r="B1084" s="35"/>
      <c r="C1084" s="35"/>
      <c r="D1084" s="35"/>
      <c r="E1084" s="35"/>
      <c r="F1084" s="35"/>
      <c r="G1084" s="35"/>
      <c r="H1084" s="35"/>
      <c r="I1084" s="30"/>
      <c r="J1084" s="35"/>
      <c r="K1084" s="35"/>
      <c r="L1084" s="35"/>
      <c r="M1084" s="35"/>
      <c r="N1084" s="35"/>
      <c r="O1084" s="35"/>
      <c r="P1084" s="35"/>
      <c r="Q1084" s="35"/>
      <c r="R1084" s="190"/>
      <c r="S1084" s="35"/>
      <c r="T1084" s="35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F1084" s="35"/>
      <c r="AG1084" s="35"/>
      <c r="AH1084" s="35"/>
      <c r="AI1084" s="35"/>
      <c r="AJ1084" s="35"/>
      <c r="AK1084" s="35"/>
      <c r="AL1084" s="35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5"/>
      <c r="AW1084" s="35"/>
      <c r="AX1084" s="35"/>
      <c r="AY1084" s="35"/>
      <c r="AZ1084" s="35"/>
      <c r="BA1084" s="35"/>
      <c r="BB1084" s="35"/>
      <c r="BC1084" s="35"/>
      <c r="BD1084" s="35"/>
      <c r="BE1084" s="35"/>
      <c r="BF1084" s="35"/>
      <c r="BG1084" s="35"/>
      <c r="BH1084" s="35"/>
      <c r="BI1084" s="35"/>
      <c r="BJ1084" s="35"/>
      <c r="BK1084" s="35"/>
      <c r="BL1084" s="35"/>
      <c r="BM1084" s="35"/>
      <c r="BN1084" s="35"/>
      <c r="BO1084" s="35"/>
      <c r="BP1084" s="35"/>
      <c r="BQ1084" s="35"/>
    </row>
    <row r="1085" spans="1:69">
      <c r="A1085" s="35"/>
      <c r="B1085" s="35"/>
      <c r="C1085" s="35"/>
      <c r="D1085" s="35"/>
      <c r="E1085" s="35"/>
      <c r="F1085" s="35"/>
      <c r="G1085" s="35"/>
      <c r="H1085" s="35"/>
      <c r="I1085" s="30"/>
      <c r="J1085" s="35"/>
      <c r="K1085" s="35"/>
      <c r="L1085" s="35"/>
      <c r="M1085" s="35"/>
      <c r="N1085" s="35"/>
      <c r="O1085" s="35"/>
      <c r="P1085" s="35"/>
      <c r="Q1085" s="35"/>
      <c r="R1085" s="190"/>
      <c r="S1085" s="35"/>
      <c r="T1085" s="35"/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/>
      <c r="AF1085" s="35"/>
      <c r="AG1085" s="35"/>
      <c r="AH1085" s="35"/>
      <c r="AI1085" s="35"/>
      <c r="AJ1085" s="35"/>
      <c r="AK1085" s="35"/>
      <c r="AL1085" s="35"/>
      <c r="AM1085" s="35"/>
      <c r="AN1085" s="35"/>
      <c r="AO1085" s="35"/>
      <c r="AP1085" s="35"/>
      <c r="AQ1085" s="35"/>
      <c r="AR1085" s="35"/>
      <c r="AS1085" s="35"/>
      <c r="AT1085" s="35"/>
      <c r="AU1085" s="35"/>
      <c r="AV1085" s="35"/>
      <c r="AW1085" s="35"/>
      <c r="AX1085" s="35"/>
      <c r="AY1085" s="35"/>
      <c r="AZ1085" s="35"/>
      <c r="BA1085" s="35"/>
      <c r="BB1085" s="35"/>
      <c r="BC1085" s="35"/>
      <c r="BD1085" s="35"/>
      <c r="BE1085" s="35"/>
      <c r="BF1085" s="35"/>
      <c r="BG1085" s="35"/>
      <c r="BH1085" s="35"/>
      <c r="BI1085" s="35"/>
      <c r="BJ1085" s="35"/>
      <c r="BK1085" s="35"/>
      <c r="BL1085" s="35"/>
      <c r="BM1085" s="35"/>
      <c r="BN1085" s="35"/>
      <c r="BO1085" s="35"/>
      <c r="BP1085" s="35"/>
      <c r="BQ1085" s="35"/>
    </row>
    <row r="1086" spans="1:69">
      <c r="A1086" s="35"/>
      <c r="B1086" s="35"/>
      <c r="C1086" s="35"/>
      <c r="D1086" s="35"/>
      <c r="E1086" s="35"/>
      <c r="F1086" s="35"/>
      <c r="G1086" s="35"/>
      <c r="H1086" s="35"/>
      <c r="I1086" s="30"/>
      <c r="J1086" s="35"/>
      <c r="K1086" s="35"/>
      <c r="L1086" s="35"/>
      <c r="M1086" s="35"/>
      <c r="N1086" s="35"/>
      <c r="O1086" s="35"/>
      <c r="P1086" s="35"/>
      <c r="Q1086" s="35"/>
      <c r="R1086" s="190"/>
      <c r="S1086" s="35"/>
      <c r="T1086" s="35"/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/>
      <c r="AF1086" s="35"/>
      <c r="AG1086" s="35"/>
      <c r="AH1086" s="35"/>
      <c r="AI1086" s="35"/>
      <c r="AJ1086" s="35"/>
      <c r="AK1086" s="35"/>
      <c r="AL1086" s="35"/>
      <c r="AM1086" s="35"/>
      <c r="AN1086" s="35"/>
      <c r="AO1086" s="35"/>
      <c r="AP1086" s="35"/>
      <c r="AQ1086" s="35"/>
      <c r="AR1086" s="35"/>
      <c r="AS1086" s="35"/>
      <c r="AT1086" s="35"/>
      <c r="AU1086" s="35"/>
      <c r="AV1086" s="35"/>
      <c r="AW1086" s="35"/>
      <c r="AX1086" s="35"/>
      <c r="AY1086" s="35"/>
      <c r="AZ1086" s="35"/>
      <c r="BA1086" s="35"/>
      <c r="BB1086" s="35"/>
      <c r="BC1086" s="35"/>
      <c r="BD1086" s="35"/>
      <c r="BE1086" s="35"/>
      <c r="BF1086" s="35"/>
      <c r="BG1086" s="35"/>
      <c r="BH1086" s="35"/>
      <c r="BI1086" s="35"/>
      <c r="BJ1086" s="35"/>
      <c r="BK1086" s="35"/>
      <c r="BL1086" s="35"/>
      <c r="BM1086" s="35"/>
      <c r="BN1086" s="35"/>
      <c r="BO1086" s="35"/>
      <c r="BP1086" s="35"/>
      <c r="BQ1086" s="35"/>
    </row>
    <row r="1087" spans="1:69">
      <c r="A1087" s="35"/>
      <c r="B1087" s="35"/>
      <c r="C1087" s="35"/>
      <c r="D1087" s="35"/>
      <c r="E1087" s="35"/>
      <c r="F1087" s="35"/>
      <c r="G1087" s="35"/>
      <c r="H1087" s="35"/>
      <c r="I1087" s="30"/>
      <c r="J1087" s="35"/>
      <c r="K1087" s="35"/>
      <c r="L1087" s="35"/>
      <c r="M1087" s="35"/>
      <c r="N1087" s="35"/>
      <c r="O1087" s="35"/>
      <c r="P1087" s="35"/>
      <c r="Q1087" s="35"/>
      <c r="R1087" s="190"/>
      <c r="S1087" s="35"/>
      <c r="T1087" s="35"/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5"/>
      <c r="AF1087" s="35"/>
      <c r="AG1087" s="35"/>
      <c r="AH1087" s="35"/>
      <c r="AI1087" s="35"/>
      <c r="AJ1087" s="35"/>
      <c r="AK1087" s="35"/>
      <c r="AL1087" s="35"/>
      <c r="AM1087" s="35"/>
      <c r="AN1087" s="35"/>
      <c r="AO1087" s="35"/>
      <c r="AP1087" s="35"/>
      <c r="AQ1087" s="35"/>
      <c r="AR1087" s="35"/>
      <c r="AS1087" s="35"/>
      <c r="AT1087" s="35"/>
      <c r="AU1087" s="35"/>
      <c r="AV1087" s="35"/>
      <c r="AW1087" s="35"/>
      <c r="AX1087" s="35"/>
      <c r="AY1087" s="35"/>
      <c r="AZ1087" s="35"/>
      <c r="BA1087" s="35"/>
      <c r="BB1087" s="35"/>
      <c r="BC1087" s="35"/>
      <c r="BD1087" s="35"/>
      <c r="BE1087" s="35"/>
      <c r="BF1087" s="35"/>
      <c r="BG1087" s="35"/>
      <c r="BH1087" s="35"/>
      <c r="BI1087" s="35"/>
      <c r="BJ1087" s="35"/>
      <c r="BK1087" s="35"/>
      <c r="BL1087" s="35"/>
      <c r="BM1087" s="35"/>
      <c r="BN1087" s="35"/>
      <c r="BO1087" s="35"/>
      <c r="BP1087" s="35"/>
      <c r="BQ1087" s="35"/>
    </row>
    <row r="1088" spans="1:69">
      <c r="A1088" s="35"/>
      <c r="B1088" s="35"/>
      <c r="C1088" s="35"/>
      <c r="D1088" s="35"/>
      <c r="E1088" s="35"/>
      <c r="F1088" s="35"/>
      <c r="G1088" s="35"/>
      <c r="H1088" s="35"/>
      <c r="I1088" s="30"/>
      <c r="J1088" s="35"/>
      <c r="K1088" s="35"/>
      <c r="L1088" s="35"/>
      <c r="M1088" s="35"/>
      <c r="N1088" s="35"/>
      <c r="O1088" s="35"/>
      <c r="P1088" s="35"/>
      <c r="Q1088" s="35"/>
      <c r="R1088" s="190"/>
      <c r="S1088" s="35"/>
      <c r="T1088" s="35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/>
      <c r="AF1088" s="35"/>
      <c r="AG1088" s="35"/>
      <c r="AH1088" s="35"/>
      <c r="AI1088" s="35"/>
      <c r="AJ1088" s="35"/>
      <c r="AK1088" s="35"/>
      <c r="AL1088" s="35"/>
      <c r="AM1088" s="35"/>
      <c r="AN1088" s="35"/>
      <c r="AO1088" s="35"/>
      <c r="AP1088" s="35"/>
      <c r="AQ1088" s="35"/>
      <c r="AR1088" s="35"/>
      <c r="AS1088" s="35"/>
      <c r="AT1088" s="35"/>
      <c r="AU1088" s="35"/>
      <c r="AV1088" s="35"/>
      <c r="AW1088" s="35"/>
      <c r="AX1088" s="35"/>
      <c r="AY1088" s="35"/>
      <c r="AZ1088" s="35"/>
      <c r="BA1088" s="35"/>
      <c r="BB1088" s="35"/>
      <c r="BC1088" s="35"/>
      <c r="BD1088" s="35"/>
      <c r="BE1088" s="35"/>
      <c r="BF1088" s="35"/>
      <c r="BG1088" s="35"/>
      <c r="BH1088" s="35"/>
      <c r="BI1088" s="35"/>
      <c r="BJ1088" s="35"/>
      <c r="BK1088" s="35"/>
      <c r="BL1088" s="35"/>
      <c r="BM1088" s="35"/>
      <c r="BN1088" s="35"/>
      <c r="BO1088" s="35"/>
      <c r="BP1088" s="35"/>
      <c r="BQ1088" s="35"/>
    </row>
    <row r="1089" spans="1:69">
      <c r="A1089" s="35"/>
      <c r="B1089" s="35"/>
      <c r="C1089" s="35"/>
      <c r="D1089" s="35"/>
      <c r="E1089" s="35"/>
      <c r="F1089" s="35"/>
      <c r="G1089" s="35"/>
      <c r="H1089" s="35"/>
      <c r="I1089" s="30"/>
      <c r="J1089" s="35"/>
      <c r="K1089" s="35"/>
      <c r="L1089" s="35"/>
      <c r="M1089" s="35"/>
      <c r="N1089" s="35"/>
      <c r="O1089" s="35"/>
      <c r="P1089" s="35"/>
      <c r="Q1089" s="35"/>
      <c r="R1089" s="190"/>
      <c r="S1089" s="35"/>
      <c r="T1089" s="35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/>
      <c r="AF1089" s="35"/>
      <c r="AG1089" s="35"/>
      <c r="AH1089" s="35"/>
      <c r="AI1089" s="35"/>
      <c r="AJ1089" s="35"/>
      <c r="AK1089" s="35"/>
      <c r="AL1089" s="35"/>
      <c r="AM1089" s="35"/>
      <c r="AN1089" s="35"/>
      <c r="AO1089" s="35"/>
      <c r="AP1089" s="35"/>
      <c r="AQ1089" s="35"/>
      <c r="AR1089" s="35"/>
      <c r="AS1089" s="35"/>
      <c r="AT1089" s="35"/>
      <c r="AU1089" s="35"/>
      <c r="AV1089" s="35"/>
      <c r="AW1089" s="35"/>
      <c r="AX1089" s="35"/>
      <c r="AY1089" s="35"/>
      <c r="AZ1089" s="35"/>
      <c r="BA1089" s="35"/>
      <c r="BB1089" s="35"/>
      <c r="BC1089" s="35"/>
      <c r="BD1089" s="35"/>
      <c r="BE1089" s="35"/>
      <c r="BF1089" s="35"/>
      <c r="BG1089" s="35"/>
      <c r="BH1089" s="35"/>
      <c r="BI1089" s="35"/>
      <c r="BJ1089" s="35"/>
      <c r="BK1089" s="35"/>
      <c r="BL1089" s="35"/>
      <c r="BM1089" s="35"/>
      <c r="BN1089" s="35"/>
      <c r="BO1089" s="35"/>
      <c r="BP1089" s="35"/>
      <c r="BQ1089" s="35"/>
    </row>
    <row r="1090" spans="1:69">
      <c r="A1090" s="35"/>
      <c r="B1090" s="35"/>
      <c r="C1090" s="35"/>
      <c r="D1090" s="35"/>
      <c r="E1090" s="35"/>
      <c r="F1090" s="35"/>
      <c r="G1090" s="35"/>
      <c r="H1090" s="35"/>
      <c r="I1090" s="30"/>
      <c r="J1090" s="35"/>
      <c r="K1090" s="35"/>
      <c r="L1090" s="35"/>
      <c r="M1090" s="35"/>
      <c r="N1090" s="35"/>
      <c r="O1090" s="35"/>
      <c r="P1090" s="35"/>
      <c r="Q1090" s="35"/>
      <c r="R1090" s="190"/>
      <c r="S1090" s="35"/>
      <c r="T1090" s="35"/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/>
      <c r="AF1090" s="35"/>
      <c r="AG1090" s="35"/>
      <c r="AH1090" s="35"/>
      <c r="AI1090" s="35"/>
      <c r="AJ1090" s="35"/>
      <c r="AK1090" s="35"/>
      <c r="AL1090" s="35"/>
      <c r="AM1090" s="35"/>
      <c r="AN1090" s="35"/>
      <c r="AO1090" s="35"/>
      <c r="AP1090" s="35"/>
      <c r="AQ1090" s="35"/>
      <c r="AR1090" s="35"/>
      <c r="AS1090" s="35"/>
      <c r="AT1090" s="35"/>
      <c r="AU1090" s="35"/>
      <c r="AV1090" s="35"/>
      <c r="AW1090" s="35"/>
      <c r="AX1090" s="35"/>
      <c r="AY1090" s="35"/>
      <c r="AZ1090" s="35"/>
      <c r="BA1090" s="35"/>
      <c r="BB1090" s="35"/>
      <c r="BC1090" s="35"/>
      <c r="BD1090" s="35"/>
      <c r="BE1090" s="35"/>
      <c r="BF1090" s="35"/>
      <c r="BG1090" s="35"/>
      <c r="BH1090" s="35"/>
      <c r="BI1090" s="35"/>
      <c r="BJ1090" s="35"/>
      <c r="BK1090" s="35"/>
      <c r="BL1090" s="35"/>
      <c r="BM1090" s="35"/>
      <c r="BN1090" s="35"/>
      <c r="BO1090" s="35"/>
      <c r="BP1090" s="35"/>
      <c r="BQ1090" s="35"/>
    </row>
    <row r="1091" spans="1:69">
      <c r="A1091" s="35"/>
      <c r="B1091" s="35"/>
      <c r="C1091" s="35"/>
      <c r="D1091" s="35"/>
      <c r="E1091" s="35"/>
      <c r="F1091" s="35"/>
      <c r="G1091" s="35"/>
      <c r="H1091" s="35"/>
      <c r="I1091" s="30"/>
      <c r="J1091" s="35"/>
      <c r="K1091" s="35"/>
      <c r="L1091" s="35"/>
      <c r="M1091" s="35"/>
      <c r="N1091" s="35"/>
      <c r="O1091" s="35"/>
      <c r="P1091" s="35"/>
      <c r="Q1091" s="35"/>
      <c r="R1091" s="190"/>
      <c r="S1091" s="35"/>
      <c r="T1091" s="35"/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5"/>
      <c r="AF1091" s="35"/>
      <c r="AG1091" s="35"/>
      <c r="AH1091" s="35"/>
      <c r="AI1091" s="35"/>
      <c r="AJ1091" s="35"/>
      <c r="AK1091" s="35"/>
      <c r="AL1091" s="35"/>
      <c r="AM1091" s="35"/>
      <c r="AN1091" s="35"/>
      <c r="AO1091" s="35"/>
      <c r="AP1091" s="35"/>
      <c r="AQ1091" s="35"/>
      <c r="AR1091" s="35"/>
      <c r="AS1091" s="35"/>
      <c r="AT1091" s="35"/>
      <c r="AU1091" s="35"/>
      <c r="AV1091" s="35"/>
      <c r="AW1091" s="35"/>
      <c r="AX1091" s="35"/>
      <c r="AY1091" s="35"/>
      <c r="AZ1091" s="35"/>
      <c r="BA1091" s="35"/>
      <c r="BB1091" s="35"/>
      <c r="BC1091" s="35"/>
      <c r="BD1091" s="35"/>
      <c r="BE1091" s="35"/>
      <c r="BF1091" s="35"/>
      <c r="BG1091" s="35"/>
      <c r="BH1091" s="35"/>
      <c r="BI1091" s="35"/>
      <c r="BJ1091" s="35"/>
      <c r="BK1091" s="35"/>
      <c r="BL1091" s="35"/>
      <c r="BM1091" s="35"/>
      <c r="BN1091" s="35"/>
      <c r="BO1091" s="35"/>
      <c r="BP1091" s="35"/>
      <c r="BQ1091" s="35"/>
    </row>
    <row r="1092" spans="1:69">
      <c r="A1092" s="35"/>
      <c r="B1092" s="35"/>
      <c r="C1092" s="35"/>
      <c r="D1092" s="35"/>
      <c r="E1092" s="35"/>
      <c r="F1092" s="35"/>
      <c r="G1092" s="35"/>
      <c r="H1092" s="35"/>
      <c r="I1092" s="30"/>
      <c r="J1092" s="35"/>
      <c r="K1092" s="35"/>
      <c r="L1092" s="35"/>
      <c r="M1092" s="35"/>
      <c r="N1092" s="35"/>
      <c r="O1092" s="35"/>
      <c r="P1092" s="35"/>
      <c r="Q1092" s="35"/>
      <c r="R1092" s="190"/>
      <c r="S1092" s="35"/>
      <c r="T1092" s="35"/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5"/>
      <c r="AF1092" s="35"/>
      <c r="AG1092" s="35"/>
      <c r="AH1092" s="35"/>
      <c r="AI1092" s="35"/>
      <c r="AJ1092" s="35"/>
      <c r="AK1092" s="35"/>
      <c r="AL1092" s="35"/>
      <c r="AM1092" s="35"/>
      <c r="AN1092" s="35"/>
      <c r="AO1092" s="35"/>
      <c r="AP1092" s="35"/>
      <c r="AQ1092" s="35"/>
      <c r="AR1092" s="35"/>
      <c r="AS1092" s="35"/>
      <c r="AT1092" s="35"/>
      <c r="AU1092" s="35"/>
      <c r="AV1092" s="35"/>
      <c r="AW1092" s="35"/>
      <c r="AX1092" s="35"/>
      <c r="AY1092" s="35"/>
      <c r="AZ1092" s="35"/>
      <c r="BA1092" s="35"/>
      <c r="BB1092" s="35"/>
      <c r="BC1092" s="35"/>
      <c r="BD1092" s="35"/>
      <c r="BE1092" s="35"/>
      <c r="BF1092" s="35"/>
      <c r="BG1092" s="35"/>
      <c r="BH1092" s="35"/>
      <c r="BI1092" s="35"/>
      <c r="BJ1092" s="35"/>
      <c r="BK1092" s="35"/>
      <c r="BL1092" s="35"/>
      <c r="BM1092" s="35"/>
      <c r="BN1092" s="35"/>
      <c r="BO1092" s="35"/>
      <c r="BP1092" s="35"/>
      <c r="BQ1092" s="35"/>
    </row>
    <row r="1093" spans="1:69">
      <c r="A1093" s="35"/>
      <c r="B1093" s="35"/>
      <c r="C1093" s="35"/>
      <c r="D1093" s="35"/>
      <c r="E1093" s="35"/>
      <c r="F1093" s="35"/>
      <c r="G1093" s="35"/>
      <c r="H1093" s="35"/>
      <c r="I1093" s="30"/>
      <c r="J1093" s="35"/>
      <c r="K1093" s="35"/>
      <c r="L1093" s="35"/>
      <c r="M1093" s="35"/>
      <c r="N1093" s="35"/>
      <c r="O1093" s="35"/>
      <c r="P1093" s="35"/>
      <c r="Q1093" s="35"/>
      <c r="R1093" s="190"/>
      <c r="S1093" s="35"/>
      <c r="T1093" s="35"/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5"/>
      <c r="AF1093" s="35"/>
      <c r="AG1093" s="35"/>
      <c r="AH1093" s="35"/>
      <c r="AI1093" s="35"/>
      <c r="AJ1093" s="35"/>
      <c r="AK1093" s="35"/>
      <c r="AL1093" s="35"/>
      <c r="AM1093" s="35"/>
      <c r="AN1093" s="35"/>
      <c r="AO1093" s="35"/>
      <c r="AP1093" s="35"/>
      <c r="AQ1093" s="35"/>
      <c r="AR1093" s="35"/>
      <c r="AS1093" s="35"/>
      <c r="AT1093" s="35"/>
      <c r="AU1093" s="35"/>
      <c r="AV1093" s="35"/>
      <c r="AW1093" s="35"/>
      <c r="AX1093" s="35"/>
      <c r="AY1093" s="35"/>
      <c r="AZ1093" s="35"/>
      <c r="BA1093" s="35"/>
      <c r="BB1093" s="35"/>
      <c r="BC1093" s="35"/>
      <c r="BD1093" s="35"/>
      <c r="BE1093" s="35"/>
      <c r="BF1093" s="35"/>
      <c r="BG1093" s="35"/>
      <c r="BH1093" s="35"/>
      <c r="BI1093" s="35"/>
      <c r="BJ1093" s="35"/>
      <c r="BK1093" s="35"/>
      <c r="BL1093" s="35"/>
      <c r="BM1093" s="35"/>
      <c r="BN1093" s="35"/>
      <c r="BO1093" s="35"/>
      <c r="BP1093" s="35"/>
      <c r="BQ1093" s="35"/>
    </row>
    <row r="1094" spans="1:69">
      <c r="A1094" s="35"/>
      <c r="B1094" s="35"/>
      <c r="C1094" s="35"/>
      <c r="D1094" s="35"/>
      <c r="E1094" s="35"/>
      <c r="F1094" s="35"/>
      <c r="G1094" s="35"/>
      <c r="H1094" s="35"/>
      <c r="I1094" s="30"/>
      <c r="J1094" s="35"/>
      <c r="K1094" s="35"/>
      <c r="L1094" s="35"/>
      <c r="M1094" s="35"/>
      <c r="N1094" s="35"/>
      <c r="O1094" s="35"/>
      <c r="P1094" s="35"/>
      <c r="Q1094" s="35"/>
      <c r="R1094" s="190"/>
      <c r="S1094" s="35"/>
      <c r="T1094" s="35"/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5"/>
      <c r="AF1094" s="35"/>
      <c r="AG1094" s="35"/>
      <c r="AH1094" s="35"/>
      <c r="AI1094" s="35"/>
      <c r="AJ1094" s="35"/>
      <c r="AK1094" s="35"/>
      <c r="AL1094" s="35"/>
      <c r="AM1094" s="35"/>
      <c r="AN1094" s="35"/>
      <c r="AO1094" s="35"/>
      <c r="AP1094" s="35"/>
      <c r="AQ1094" s="35"/>
      <c r="AR1094" s="35"/>
      <c r="AS1094" s="35"/>
      <c r="AT1094" s="35"/>
      <c r="AU1094" s="35"/>
      <c r="AV1094" s="35"/>
      <c r="AW1094" s="35"/>
      <c r="AX1094" s="35"/>
      <c r="AY1094" s="35"/>
      <c r="AZ1094" s="35"/>
      <c r="BA1094" s="35"/>
      <c r="BB1094" s="35"/>
      <c r="BC1094" s="35"/>
      <c r="BD1094" s="35"/>
      <c r="BE1094" s="35"/>
      <c r="BF1094" s="35"/>
      <c r="BG1094" s="35"/>
      <c r="BH1094" s="35"/>
      <c r="BI1094" s="35"/>
      <c r="BJ1094" s="35"/>
      <c r="BK1094" s="35"/>
      <c r="BL1094" s="35"/>
      <c r="BM1094" s="35"/>
      <c r="BN1094" s="35"/>
      <c r="BO1094" s="35"/>
      <c r="BP1094" s="35"/>
      <c r="BQ1094" s="35"/>
    </row>
    <row r="1095" spans="1:69">
      <c r="A1095" s="35"/>
      <c r="B1095" s="35"/>
      <c r="C1095" s="35"/>
      <c r="D1095" s="35"/>
      <c r="E1095" s="35"/>
      <c r="F1095" s="35"/>
      <c r="G1095" s="35"/>
      <c r="H1095" s="35"/>
      <c r="I1095" s="30"/>
      <c r="J1095" s="35"/>
      <c r="K1095" s="35"/>
      <c r="L1095" s="35"/>
      <c r="M1095" s="35"/>
      <c r="N1095" s="35"/>
      <c r="O1095" s="35"/>
      <c r="P1095" s="35"/>
      <c r="Q1095" s="35"/>
      <c r="R1095" s="190"/>
      <c r="S1095" s="35"/>
      <c r="T1095" s="35"/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/>
      <c r="AF1095" s="35"/>
      <c r="AG1095" s="35"/>
      <c r="AH1095" s="35"/>
      <c r="AI1095" s="35"/>
      <c r="AJ1095" s="35"/>
      <c r="AK1095" s="35"/>
      <c r="AL1095" s="35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5"/>
      <c r="AW1095" s="35"/>
      <c r="AX1095" s="35"/>
      <c r="AY1095" s="35"/>
      <c r="AZ1095" s="35"/>
      <c r="BA1095" s="35"/>
      <c r="BB1095" s="35"/>
      <c r="BC1095" s="35"/>
      <c r="BD1095" s="35"/>
      <c r="BE1095" s="35"/>
      <c r="BF1095" s="35"/>
      <c r="BG1095" s="35"/>
      <c r="BH1095" s="35"/>
      <c r="BI1095" s="35"/>
      <c r="BJ1095" s="35"/>
      <c r="BK1095" s="35"/>
      <c r="BL1095" s="35"/>
      <c r="BM1095" s="35"/>
      <c r="BN1095" s="35"/>
      <c r="BO1095" s="35"/>
      <c r="BP1095" s="35"/>
      <c r="BQ1095" s="35"/>
    </row>
    <row r="1096" spans="1:69">
      <c r="A1096" s="35"/>
      <c r="B1096" s="35"/>
      <c r="C1096" s="35"/>
      <c r="D1096" s="35"/>
      <c r="E1096" s="35"/>
      <c r="F1096" s="35"/>
      <c r="G1096" s="35"/>
      <c r="H1096" s="35"/>
      <c r="I1096" s="30"/>
      <c r="J1096" s="35"/>
      <c r="K1096" s="35"/>
      <c r="L1096" s="35"/>
      <c r="M1096" s="35"/>
      <c r="N1096" s="35"/>
      <c r="O1096" s="35"/>
      <c r="P1096" s="35"/>
      <c r="Q1096" s="35"/>
      <c r="R1096" s="190"/>
      <c r="S1096" s="35"/>
      <c r="T1096" s="35"/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/>
      <c r="AF1096" s="35"/>
      <c r="AG1096" s="35"/>
      <c r="AH1096" s="35"/>
      <c r="AI1096" s="35"/>
      <c r="AJ1096" s="35"/>
      <c r="AK1096" s="35"/>
      <c r="AL1096" s="35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5"/>
      <c r="AW1096" s="35"/>
      <c r="AX1096" s="35"/>
      <c r="AY1096" s="35"/>
      <c r="AZ1096" s="35"/>
      <c r="BA1096" s="35"/>
      <c r="BB1096" s="35"/>
      <c r="BC1096" s="35"/>
      <c r="BD1096" s="35"/>
      <c r="BE1096" s="35"/>
      <c r="BF1096" s="35"/>
      <c r="BG1096" s="35"/>
      <c r="BH1096" s="35"/>
      <c r="BI1096" s="35"/>
      <c r="BJ1096" s="35"/>
      <c r="BK1096" s="35"/>
      <c r="BL1096" s="35"/>
      <c r="BM1096" s="35"/>
      <c r="BN1096" s="35"/>
      <c r="BO1096" s="35"/>
      <c r="BP1096" s="35"/>
      <c r="BQ1096" s="35"/>
    </row>
    <row r="1097" spans="1:69">
      <c r="A1097" s="35"/>
      <c r="B1097" s="35"/>
      <c r="C1097" s="35"/>
      <c r="D1097" s="35"/>
      <c r="E1097" s="35"/>
      <c r="F1097" s="35"/>
      <c r="G1097" s="35"/>
      <c r="H1097" s="35"/>
      <c r="I1097" s="30"/>
      <c r="J1097" s="35"/>
      <c r="K1097" s="35"/>
      <c r="L1097" s="35"/>
      <c r="M1097" s="35"/>
      <c r="N1097" s="35"/>
      <c r="O1097" s="35"/>
      <c r="P1097" s="35"/>
      <c r="Q1097" s="35"/>
      <c r="R1097" s="190"/>
      <c r="S1097" s="35"/>
      <c r="T1097" s="35"/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/>
      <c r="AF1097" s="35"/>
      <c r="AG1097" s="35"/>
      <c r="AH1097" s="35"/>
      <c r="AI1097" s="35"/>
      <c r="AJ1097" s="35"/>
      <c r="AK1097" s="35"/>
      <c r="AL1097" s="35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5"/>
      <c r="AW1097" s="35"/>
      <c r="AX1097" s="35"/>
      <c r="AY1097" s="35"/>
      <c r="AZ1097" s="35"/>
      <c r="BA1097" s="35"/>
      <c r="BB1097" s="35"/>
      <c r="BC1097" s="35"/>
      <c r="BD1097" s="35"/>
      <c r="BE1097" s="35"/>
      <c r="BF1097" s="35"/>
      <c r="BG1097" s="35"/>
      <c r="BH1097" s="35"/>
      <c r="BI1097" s="35"/>
      <c r="BJ1097" s="35"/>
      <c r="BK1097" s="35"/>
      <c r="BL1097" s="35"/>
      <c r="BM1097" s="35"/>
      <c r="BN1097" s="35"/>
      <c r="BO1097" s="35"/>
      <c r="BP1097" s="35"/>
      <c r="BQ1097" s="35"/>
    </row>
    <row r="1098" spans="1:69">
      <c r="A1098" s="35"/>
      <c r="B1098" s="35"/>
      <c r="C1098" s="35"/>
      <c r="D1098" s="35"/>
      <c r="E1098" s="35"/>
      <c r="F1098" s="35"/>
      <c r="G1098" s="35"/>
      <c r="H1098" s="35"/>
      <c r="I1098" s="30"/>
      <c r="J1098" s="35"/>
      <c r="K1098" s="35"/>
      <c r="L1098" s="35"/>
      <c r="M1098" s="35"/>
      <c r="N1098" s="35"/>
      <c r="O1098" s="35"/>
      <c r="P1098" s="35"/>
      <c r="Q1098" s="35"/>
      <c r="R1098" s="190"/>
      <c r="S1098" s="35"/>
      <c r="T1098" s="35"/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/>
      <c r="AF1098" s="35"/>
      <c r="AG1098" s="35"/>
      <c r="AH1098" s="35"/>
      <c r="AI1098" s="35"/>
      <c r="AJ1098" s="35"/>
      <c r="AK1098" s="35"/>
      <c r="AL1098" s="35"/>
      <c r="AM1098" s="35"/>
      <c r="AN1098" s="35"/>
      <c r="AO1098" s="35"/>
      <c r="AP1098" s="35"/>
      <c r="AQ1098" s="35"/>
      <c r="AR1098" s="35"/>
      <c r="AS1098" s="35"/>
      <c r="AT1098" s="35"/>
      <c r="AU1098" s="35"/>
      <c r="AV1098" s="35"/>
      <c r="AW1098" s="35"/>
      <c r="AX1098" s="35"/>
      <c r="AY1098" s="35"/>
      <c r="AZ1098" s="35"/>
      <c r="BA1098" s="35"/>
      <c r="BB1098" s="35"/>
      <c r="BC1098" s="35"/>
      <c r="BD1098" s="35"/>
      <c r="BE1098" s="35"/>
      <c r="BF1098" s="35"/>
      <c r="BG1098" s="35"/>
      <c r="BH1098" s="35"/>
      <c r="BI1098" s="35"/>
      <c r="BJ1098" s="35"/>
      <c r="BK1098" s="35"/>
      <c r="BL1098" s="35"/>
      <c r="BM1098" s="35"/>
      <c r="BN1098" s="35"/>
      <c r="BO1098" s="35"/>
      <c r="BP1098" s="35"/>
      <c r="BQ1098" s="35"/>
    </row>
    <row r="1099" spans="1:69">
      <c r="A1099" s="35"/>
      <c r="B1099" s="35"/>
      <c r="C1099" s="35"/>
      <c r="D1099" s="35"/>
      <c r="E1099" s="35"/>
      <c r="F1099" s="35"/>
      <c r="G1099" s="35"/>
      <c r="H1099" s="35"/>
      <c r="I1099" s="30"/>
      <c r="J1099" s="35"/>
      <c r="K1099" s="35"/>
      <c r="L1099" s="35"/>
      <c r="M1099" s="35"/>
      <c r="N1099" s="35"/>
      <c r="O1099" s="35"/>
      <c r="P1099" s="35"/>
      <c r="Q1099" s="35"/>
      <c r="R1099" s="190"/>
      <c r="S1099" s="35"/>
      <c r="T1099" s="35"/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/>
      <c r="AF1099" s="35"/>
      <c r="AG1099" s="35"/>
      <c r="AH1099" s="35"/>
      <c r="AI1099" s="35"/>
      <c r="AJ1099" s="35"/>
      <c r="AK1099" s="35"/>
      <c r="AL1099" s="35"/>
      <c r="AM1099" s="35"/>
      <c r="AN1099" s="35"/>
      <c r="AO1099" s="35"/>
      <c r="AP1099" s="35"/>
      <c r="AQ1099" s="35"/>
      <c r="AR1099" s="35"/>
      <c r="AS1099" s="35"/>
      <c r="AT1099" s="35"/>
      <c r="AU1099" s="35"/>
      <c r="AV1099" s="35"/>
      <c r="AW1099" s="35"/>
      <c r="AX1099" s="35"/>
      <c r="AY1099" s="35"/>
      <c r="AZ1099" s="35"/>
      <c r="BA1099" s="35"/>
      <c r="BB1099" s="35"/>
      <c r="BC1099" s="35"/>
      <c r="BD1099" s="35"/>
      <c r="BE1099" s="35"/>
      <c r="BF1099" s="35"/>
      <c r="BG1099" s="35"/>
      <c r="BH1099" s="35"/>
      <c r="BI1099" s="35"/>
      <c r="BJ1099" s="35"/>
      <c r="BK1099" s="35"/>
      <c r="BL1099" s="35"/>
      <c r="BM1099" s="35"/>
      <c r="BN1099" s="35"/>
      <c r="BO1099" s="35"/>
      <c r="BP1099" s="35"/>
      <c r="BQ1099" s="35"/>
    </row>
    <row r="1100" spans="1:69">
      <c r="A1100" s="35"/>
      <c r="B1100" s="35"/>
      <c r="C1100" s="35"/>
      <c r="D1100" s="35"/>
      <c r="E1100" s="35"/>
      <c r="F1100" s="35"/>
      <c r="G1100" s="35"/>
      <c r="H1100" s="35"/>
      <c r="I1100" s="30"/>
      <c r="J1100" s="35"/>
      <c r="K1100" s="35"/>
      <c r="L1100" s="35"/>
      <c r="M1100" s="35"/>
      <c r="N1100" s="35"/>
      <c r="O1100" s="35"/>
      <c r="P1100" s="35"/>
      <c r="Q1100" s="35"/>
      <c r="R1100" s="190"/>
      <c r="S1100" s="35"/>
      <c r="T1100" s="35"/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/>
      <c r="AF1100" s="35"/>
      <c r="AG1100" s="35"/>
      <c r="AH1100" s="35"/>
      <c r="AI1100" s="35"/>
      <c r="AJ1100" s="35"/>
      <c r="AK1100" s="35"/>
      <c r="AL1100" s="35"/>
      <c r="AM1100" s="35"/>
      <c r="AN1100" s="35"/>
      <c r="AO1100" s="35"/>
      <c r="AP1100" s="35"/>
      <c r="AQ1100" s="35"/>
      <c r="AR1100" s="35"/>
      <c r="AS1100" s="35"/>
      <c r="AT1100" s="35"/>
      <c r="AU1100" s="35"/>
      <c r="AV1100" s="35"/>
      <c r="AW1100" s="35"/>
      <c r="AX1100" s="35"/>
      <c r="AY1100" s="35"/>
      <c r="AZ1100" s="35"/>
      <c r="BA1100" s="35"/>
      <c r="BB1100" s="35"/>
      <c r="BC1100" s="35"/>
      <c r="BD1100" s="35"/>
      <c r="BE1100" s="35"/>
      <c r="BF1100" s="35"/>
      <c r="BG1100" s="35"/>
      <c r="BH1100" s="35"/>
      <c r="BI1100" s="35"/>
      <c r="BJ1100" s="35"/>
      <c r="BK1100" s="35"/>
      <c r="BL1100" s="35"/>
      <c r="BM1100" s="35"/>
      <c r="BN1100" s="35"/>
      <c r="BO1100" s="35"/>
      <c r="BP1100" s="35"/>
      <c r="BQ1100" s="35"/>
    </row>
    <row r="1101" spans="1:69">
      <c r="A1101" s="35"/>
      <c r="B1101" s="35"/>
      <c r="C1101" s="35"/>
      <c r="D1101" s="35"/>
      <c r="E1101" s="35"/>
      <c r="F1101" s="35"/>
      <c r="G1101" s="35"/>
      <c r="H1101" s="35"/>
      <c r="I1101" s="30"/>
      <c r="J1101" s="35"/>
      <c r="K1101" s="35"/>
      <c r="L1101" s="35"/>
      <c r="M1101" s="35"/>
      <c r="N1101" s="35"/>
      <c r="O1101" s="35"/>
      <c r="P1101" s="35"/>
      <c r="Q1101" s="35"/>
      <c r="R1101" s="190"/>
      <c r="S1101" s="35"/>
      <c r="T1101" s="35"/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/>
      <c r="AF1101" s="35"/>
      <c r="AG1101" s="35"/>
      <c r="AH1101" s="35"/>
      <c r="AI1101" s="35"/>
      <c r="AJ1101" s="35"/>
      <c r="AK1101" s="35"/>
      <c r="AL1101" s="35"/>
      <c r="AM1101" s="35"/>
      <c r="AN1101" s="35"/>
      <c r="AO1101" s="35"/>
      <c r="AP1101" s="35"/>
      <c r="AQ1101" s="35"/>
      <c r="AR1101" s="35"/>
      <c r="AS1101" s="35"/>
      <c r="AT1101" s="35"/>
      <c r="AU1101" s="35"/>
      <c r="AV1101" s="35"/>
      <c r="AW1101" s="35"/>
      <c r="AX1101" s="35"/>
      <c r="AY1101" s="35"/>
      <c r="AZ1101" s="35"/>
      <c r="BA1101" s="35"/>
      <c r="BB1101" s="35"/>
      <c r="BC1101" s="35"/>
      <c r="BD1101" s="35"/>
      <c r="BE1101" s="35"/>
      <c r="BF1101" s="35"/>
      <c r="BG1101" s="35"/>
      <c r="BH1101" s="35"/>
      <c r="BI1101" s="35"/>
      <c r="BJ1101" s="35"/>
      <c r="BK1101" s="35"/>
      <c r="BL1101" s="35"/>
      <c r="BM1101" s="35"/>
      <c r="BN1101" s="35"/>
      <c r="BO1101" s="35"/>
      <c r="BP1101" s="35"/>
      <c r="BQ1101" s="35"/>
    </row>
    <row r="1102" spans="1:69">
      <c r="A1102" s="35"/>
      <c r="B1102" s="35"/>
      <c r="C1102" s="35"/>
      <c r="D1102" s="35"/>
      <c r="E1102" s="35"/>
      <c r="F1102" s="35"/>
      <c r="G1102" s="35"/>
      <c r="H1102" s="35"/>
      <c r="I1102" s="30"/>
      <c r="J1102" s="35"/>
      <c r="K1102" s="35"/>
      <c r="L1102" s="35"/>
      <c r="M1102" s="35"/>
      <c r="N1102" s="35"/>
      <c r="O1102" s="35"/>
      <c r="P1102" s="35"/>
      <c r="Q1102" s="35"/>
      <c r="R1102" s="190"/>
      <c r="S1102" s="35"/>
      <c r="T1102" s="35"/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/>
      <c r="AF1102" s="35"/>
      <c r="AG1102" s="35"/>
      <c r="AH1102" s="35"/>
      <c r="AI1102" s="35"/>
      <c r="AJ1102" s="35"/>
      <c r="AK1102" s="35"/>
      <c r="AL1102" s="35"/>
      <c r="AM1102" s="35"/>
      <c r="AN1102" s="35"/>
      <c r="AO1102" s="35"/>
      <c r="AP1102" s="35"/>
      <c r="AQ1102" s="35"/>
      <c r="AR1102" s="35"/>
      <c r="AS1102" s="35"/>
      <c r="AT1102" s="35"/>
      <c r="AU1102" s="35"/>
      <c r="AV1102" s="35"/>
      <c r="AW1102" s="35"/>
      <c r="AX1102" s="35"/>
      <c r="AY1102" s="35"/>
      <c r="AZ1102" s="35"/>
      <c r="BA1102" s="35"/>
      <c r="BB1102" s="35"/>
      <c r="BC1102" s="35"/>
      <c r="BD1102" s="35"/>
      <c r="BE1102" s="35"/>
      <c r="BF1102" s="35"/>
      <c r="BG1102" s="35"/>
      <c r="BH1102" s="35"/>
      <c r="BI1102" s="35"/>
      <c r="BJ1102" s="35"/>
      <c r="BK1102" s="35"/>
      <c r="BL1102" s="35"/>
      <c r="BM1102" s="35"/>
      <c r="BN1102" s="35"/>
      <c r="BO1102" s="35"/>
      <c r="BP1102" s="35"/>
      <c r="BQ1102" s="35"/>
    </row>
    <row r="1103" spans="1:69">
      <c r="A1103" s="35"/>
      <c r="B1103" s="35"/>
      <c r="C1103" s="35"/>
      <c r="D1103" s="35"/>
      <c r="E1103" s="35"/>
      <c r="F1103" s="35"/>
      <c r="G1103" s="35"/>
      <c r="H1103" s="35"/>
      <c r="I1103" s="30"/>
      <c r="J1103" s="35"/>
      <c r="K1103" s="35"/>
      <c r="L1103" s="35"/>
      <c r="M1103" s="35"/>
      <c r="N1103" s="35"/>
      <c r="O1103" s="35"/>
      <c r="P1103" s="35"/>
      <c r="Q1103" s="35"/>
      <c r="R1103" s="190"/>
      <c r="S1103" s="35"/>
      <c r="T1103" s="35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F1103" s="35"/>
      <c r="AG1103" s="35"/>
      <c r="AH1103" s="35"/>
      <c r="AI1103" s="35"/>
      <c r="AJ1103" s="35"/>
      <c r="AK1103" s="35"/>
      <c r="AL1103" s="35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5"/>
      <c r="AW1103" s="35"/>
      <c r="AX1103" s="35"/>
      <c r="AY1103" s="35"/>
      <c r="AZ1103" s="35"/>
      <c r="BA1103" s="35"/>
      <c r="BB1103" s="35"/>
      <c r="BC1103" s="35"/>
      <c r="BD1103" s="35"/>
      <c r="BE1103" s="35"/>
      <c r="BF1103" s="35"/>
      <c r="BG1103" s="35"/>
      <c r="BH1103" s="35"/>
      <c r="BI1103" s="35"/>
      <c r="BJ1103" s="35"/>
      <c r="BK1103" s="35"/>
      <c r="BL1103" s="35"/>
      <c r="BM1103" s="35"/>
      <c r="BN1103" s="35"/>
      <c r="BO1103" s="35"/>
      <c r="BP1103" s="35"/>
      <c r="BQ1103" s="35"/>
    </row>
    <row r="1104" spans="1:69">
      <c r="A1104" s="35"/>
      <c r="B1104" s="35"/>
      <c r="C1104" s="35"/>
      <c r="D1104" s="35"/>
      <c r="E1104" s="35"/>
      <c r="F1104" s="35"/>
      <c r="G1104" s="35"/>
      <c r="H1104" s="35"/>
      <c r="I1104" s="30"/>
      <c r="J1104" s="35"/>
      <c r="K1104" s="35"/>
      <c r="L1104" s="35"/>
      <c r="M1104" s="35"/>
      <c r="N1104" s="35"/>
      <c r="O1104" s="35"/>
      <c r="P1104" s="35"/>
      <c r="Q1104" s="35"/>
      <c r="R1104" s="190"/>
      <c r="S1104" s="35"/>
      <c r="T1104" s="35"/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F1104" s="35"/>
      <c r="AG1104" s="35"/>
      <c r="AH1104" s="35"/>
      <c r="AI1104" s="35"/>
      <c r="AJ1104" s="35"/>
      <c r="AK1104" s="35"/>
      <c r="AL1104" s="35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5"/>
      <c r="AW1104" s="35"/>
      <c r="AX1104" s="35"/>
      <c r="AY1104" s="35"/>
      <c r="AZ1104" s="35"/>
      <c r="BA1104" s="35"/>
      <c r="BB1104" s="35"/>
      <c r="BC1104" s="35"/>
      <c r="BD1104" s="35"/>
      <c r="BE1104" s="35"/>
      <c r="BF1104" s="35"/>
      <c r="BG1104" s="35"/>
      <c r="BH1104" s="35"/>
      <c r="BI1104" s="35"/>
      <c r="BJ1104" s="35"/>
      <c r="BK1104" s="35"/>
      <c r="BL1104" s="35"/>
      <c r="BM1104" s="35"/>
      <c r="BN1104" s="35"/>
      <c r="BO1104" s="35"/>
      <c r="BP1104" s="35"/>
      <c r="BQ1104" s="35"/>
    </row>
    <row r="1105" spans="1:69">
      <c r="A1105" s="35"/>
      <c r="B1105" s="35"/>
      <c r="C1105" s="35"/>
      <c r="D1105" s="35"/>
      <c r="E1105" s="35"/>
      <c r="F1105" s="35"/>
      <c r="G1105" s="35"/>
      <c r="H1105" s="35"/>
      <c r="I1105" s="30"/>
      <c r="J1105" s="35"/>
      <c r="K1105" s="35"/>
      <c r="L1105" s="35"/>
      <c r="M1105" s="35"/>
      <c r="N1105" s="35"/>
      <c r="O1105" s="35"/>
      <c r="P1105" s="35"/>
      <c r="Q1105" s="35"/>
      <c r="R1105" s="190"/>
      <c r="S1105" s="35"/>
      <c r="T1105" s="35"/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/>
      <c r="AF1105" s="35"/>
      <c r="AG1105" s="35"/>
      <c r="AH1105" s="35"/>
      <c r="AI1105" s="35"/>
      <c r="AJ1105" s="35"/>
      <c r="AK1105" s="35"/>
      <c r="AL1105" s="35"/>
      <c r="AM1105" s="35"/>
      <c r="AN1105" s="35"/>
      <c r="AO1105" s="35"/>
      <c r="AP1105" s="35"/>
      <c r="AQ1105" s="35"/>
      <c r="AR1105" s="35"/>
      <c r="AS1105" s="35"/>
      <c r="AT1105" s="35"/>
      <c r="AU1105" s="35"/>
      <c r="AV1105" s="35"/>
      <c r="AW1105" s="35"/>
      <c r="AX1105" s="35"/>
      <c r="AY1105" s="35"/>
      <c r="AZ1105" s="35"/>
      <c r="BA1105" s="35"/>
      <c r="BB1105" s="35"/>
      <c r="BC1105" s="35"/>
      <c r="BD1105" s="35"/>
      <c r="BE1105" s="35"/>
      <c r="BF1105" s="35"/>
      <c r="BG1105" s="35"/>
      <c r="BH1105" s="35"/>
      <c r="BI1105" s="35"/>
      <c r="BJ1105" s="35"/>
      <c r="BK1105" s="35"/>
      <c r="BL1105" s="35"/>
      <c r="BM1105" s="35"/>
      <c r="BN1105" s="35"/>
      <c r="BO1105" s="35"/>
      <c r="BP1105" s="35"/>
      <c r="BQ1105" s="35"/>
    </row>
    <row r="1106" spans="1:69">
      <c r="A1106" s="35"/>
      <c r="B1106" s="35"/>
      <c r="C1106" s="35"/>
      <c r="D1106" s="35"/>
      <c r="E1106" s="35"/>
      <c r="F1106" s="35"/>
      <c r="G1106" s="35"/>
      <c r="H1106" s="35"/>
      <c r="I1106" s="30"/>
      <c r="J1106" s="35"/>
      <c r="K1106" s="35"/>
      <c r="L1106" s="35"/>
      <c r="M1106" s="35"/>
      <c r="N1106" s="35"/>
      <c r="O1106" s="35"/>
      <c r="P1106" s="35"/>
      <c r="Q1106" s="35"/>
      <c r="R1106" s="190"/>
      <c r="S1106" s="35"/>
      <c r="T1106" s="35"/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/>
      <c r="AF1106" s="35"/>
      <c r="AG1106" s="35"/>
      <c r="AH1106" s="35"/>
      <c r="AI1106" s="35"/>
      <c r="AJ1106" s="35"/>
      <c r="AK1106" s="35"/>
      <c r="AL1106" s="35"/>
      <c r="AM1106" s="35"/>
      <c r="AN1106" s="35"/>
      <c r="AO1106" s="35"/>
      <c r="AP1106" s="35"/>
      <c r="AQ1106" s="35"/>
      <c r="AR1106" s="35"/>
      <c r="AS1106" s="35"/>
      <c r="AT1106" s="35"/>
      <c r="AU1106" s="35"/>
      <c r="AV1106" s="35"/>
      <c r="AW1106" s="35"/>
      <c r="AX1106" s="35"/>
      <c r="AY1106" s="35"/>
      <c r="AZ1106" s="35"/>
      <c r="BA1106" s="35"/>
      <c r="BB1106" s="35"/>
      <c r="BC1106" s="35"/>
      <c r="BD1106" s="35"/>
      <c r="BE1106" s="35"/>
      <c r="BF1106" s="35"/>
      <c r="BG1106" s="35"/>
      <c r="BH1106" s="35"/>
      <c r="BI1106" s="35"/>
      <c r="BJ1106" s="35"/>
      <c r="BK1106" s="35"/>
      <c r="BL1106" s="35"/>
      <c r="BM1106" s="35"/>
      <c r="BN1106" s="35"/>
      <c r="BO1106" s="35"/>
      <c r="BP1106" s="35"/>
      <c r="BQ1106" s="35"/>
    </row>
    <row r="1107" spans="1:69">
      <c r="A1107" s="35"/>
      <c r="B1107" s="35"/>
      <c r="C1107" s="35"/>
      <c r="D1107" s="35"/>
      <c r="E1107" s="35"/>
      <c r="F1107" s="35"/>
      <c r="G1107" s="35"/>
      <c r="H1107" s="35"/>
      <c r="I1107" s="30"/>
      <c r="J1107" s="35"/>
      <c r="K1107" s="35"/>
      <c r="L1107" s="35"/>
      <c r="M1107" s="35"/>
      <c r="N1107" s="35"/>
      <c r="O1107" s="35"/>
      <c r="P1107" s="35"/>
      <c r="Q1107" s="35"/>
      <c r="R1107" s="190"/>
      <c r="S1107" s="35"/>
      <c r="T1107" s="35"/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/>
      <c r="AF1107" s="35"/>
      <c r="AG1107" s="35"/>
      <c r="AH1107" s="35"/>
      <c r="AI1107" s="35"/>
      <c r="AJ1107" s="35"/>
      <c r="AK1107" s="35"/>
      <c r="AL1107" s="35"/>
      <c r="AM1107" s="35"/>
      <c r="AN1107" s="35"/>
      <c r="AO1107" s="35"/>
      <c r="AP1107" s="35"/>
      <c r="AQ1107" s="35"/>
      <c r="AR1107" s="35"/>
      <c r="AS1107" s="35"/>
      <c r="AT1107" s="35"/>
      <c r="AU1107" s="35"/>
      <c r="AV1107" s="35"/>
      <c r="AW1107" s="35"/>
      <c r="AX1107" s="35"/>
      <c r="AY1107" s="35"/>
      <c r="AZ1107" s="35"/>
      <c r="BA1107" s="35"/>
      <c r="BB1107" s="35"/>
      <c r="BC1107" s="35"/>
      <c r="BD1107" s="35"/>
      <c r="BE1107" s="35"/>
      <c r="BF1107" s="35"/>
      <c r="BG1107" s="35"/>
      <c r="BH1107" s="35"/>
      <c r="BI1107" s="35"/>
      <c r="BJ1107" s="35"/>
      <c r="BK1107" s="35"/>
      <c r="BL1107" s="35"/>
      <c r="BM1107" s="35"/>
      <c r="BN1107" s="35"/>
      <c r="BO1107" s="35"/>
      <c r="BP1107" s="35"/>
      <c r="BQ1107" s="35"/>
    </row>
    <row r="1108" spans="1:69">
      <c r="A1108" s="35"/>
      <c r="B1108" s="35"/>
      <c r="C1108" s="35"/>
      <c r="D1108" s="35"/>
      <c r="E1108" s="35"/>
      <c r="F1108" s="35"/>
      <c r="G1108" s="35"/>
      <c r="H1108" s="35"/>
      <c r="I1108" s="30"/>
      <c r="J1108" s="35"/>
      <c r="K1108" s="35"/>
      <c r="L1108" s="35"/>
      <c r="M1108" s="35"/>
      <c r="N1108" s="35"/>
      <c r="O1108" s="35"/>
      <c r="P1108" s="35"/>
      <c r="Q1108" s="35"/>
      <c r="R1108" s="190"/>
      <c r="S1108" s="35"/>
      <c r="T1108" s="35"/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5"/>
      <c r="AF1108" s="35"/>
      <c r="AG1108" s="35"/>
      <c r="AH1108" s="35"/>
      <c r="AI1108" s="35"/>
      <c r="AJ1108" s="35"/>
      <c r="AK1108" s="35"/>
      <c r="AL1108" s="35"/>
      <c r="AM1108" s="35"/>
      <c r="AN1108" s="35"/>
      <c r="AO1108" s="35"/>
      <c r="AP1108" s="35"/>
      <c r="AQ1108" s="35"/>
      <c r="AR1108" s="35"/>
      <c r="AS1108" s="35"/>
      <c r="AT1108" s="35"/>
      <c r="AU1108" s="35"/>
      <c r="AV1108" s="35"/>
      <c r="AW1108" s="35"/>
      <c r="AX1108" s="35"/>
      <c r="AY1108" s="35"/>
      <c r="AZ1108" s="35"/>
      <c r="BA1108" s="35"/>
      <c r="BB1108" s="35"/>
      <c r="BC1108" s="35"/>
      <c r="BD1108" s="35"/>
      <c r="BE1108" s="35"/>
      <c r="BF1108" s="35"/>
      <c r="BG1108" s="35"/>
      <c r="BH1108" s="35"/>
      <c r="BI1108" s="35"/>
      <c r="BJ1108" s="35"/>
      <c r="BK1108" s="35"/>
      <c r="BL1108" s="35"/>
      <c r="BM1108" s="35"/>
      <c r="BN1108" s="35"/>
      <c r="BO1108" s="35"/>
      <c r="BP1108" s="35"/>
      <c r="BQ1108" s="35"/>
    </row>
    <row r="1109" spans="1:69">
      <c r="A1109" s="35"/>
      <c r="B1109" s="35"/>
      <c r="C1109" s="35"/>
      <c r="D1109" s="35"/>
      <c r="E1109" s="35"/>
      <c r="F1109" s="35"/>
      <c r="G1109" s="35"/>
      <c r="H1109" s="35"/>
      <c r="I1109" s="30"/>
      <c r="J1109" s="35"/>
      <c r="K1109" s="35"/>
      <c r="L1109" s="35"/>
      <c r="M1109" s="35"/>
      <c r="N1109" s="35"/>
      <c r="O1109" s="35"/>
      <c r="P1109" s="35"/>
      <c r="Q1109" s="35"/>
      <c r="R1109" s="190"/>
      <c r="S1109" s="35"/>
      <c r="T1109" s="35"/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/>
      <c r="AF1109" s="35"/>
      <c r="AG1109" s="35"/>
      <c r="AH1109" s="35"/>
      <c r="AI1109" s="35"/>
      <c r="AJ1109" s="35"/>
      <c r="AK1109" s="35"/>
      <c r="AL1109" s="35"/>
      <c r="AM1109" s="35"/>
      <c r="AN1109" s="35"/>
      <c r="AO1109" s="35"/>
      <c r="AP1109" s="35"/>
      <c r="AQ1109" s="35"/>
      <c r="AR1109" s="35"/>
      <c r="AS1109" s="35"/>
      <c r="AT1109" s="35"/>
      <c r="AU1109" s="35"/>
      <c r="AV1109" s="35"/>
      <c r="AW1109" s="35"/>
      <c r="AX1109" s="35"/>
      <c r="AY1109" s="35"/>
      <c r="AZ1109" s="35"/>
      <c r="BA1109" s="35"/>
      <c r="BB1109" s="35"/>
      <c r="BC1109" s="35"/>
      <c r="BD1109" s="35"/>
      <c r="BE1109" s="35"/>
      <c r="BF1109" s="35"/>
      <c r="BG1109" s="35"/>
      <c r="BH1109" s="35"/>
      <c r="BI1109" s="35"/>
      <c r="BJ1109" s="35"/>
      <c r="BK1109" s="35"/>
      <c r="BL1109" s="35"/>
      <c r="BM1109" s="35"/>
      <c r="BN1109" s="35"/>
      <c r="BO1109" s="35"/>
      <c r="BP1109" s="35"/>
      <c r="BQ1109" s="35"/>
    </row>
    <row r="1110" spans="1:69">
      <c r="A1110" s="35"/>
      <c r="B1110" s="35"/>
      <c r="C1110" s="35"/>
      <c r="D1110" s="35"/>
      <c r="E1110" s="35"/>
      <c r="F1110" s="35"/>
      <c r="G1110" s="35"/>
      <c r="H1110" s="35"/>
      <c r="I1110" s="30"/>
      <c r="J1110" s="35"/>
      <c r="K1110" s="35"/>
      <c r="L1110" s="35"/>
      <c r="M1110" s="35"/>
      <c r="N1110" s="35"/>
      <c r="O1110" s="35"/>
      <c r="P1110" s="35"/>
      <c r="Q1110" s="35"/>
      <c r="R1110" s="190"/>
      <c r="S1110" s="35"/>
      <c r="T1110" s="35"/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5"/>
      <c r="AF1110" s="35"/>
      <c r="AG1110" s="35"/>
      <c r="AH1110" s="35"/>
      <c r="AI1110" s="35"/>
      <c r="AJ1110" s="35"/>
      <c r="AK1110" s="35"/>
      <c r="AL1110" s="35"/>
      <c r="AM1110" s="35"/>
      <c r="AN1110" s="35"/>
      <c r="AO1110" s="35"/>
      <c r="AP1110" s="35"/>
      <c r="AQ1110" s="35"/>
      <c r="AR1110" s="35"/>
      <c r="AS1110" s="35"/>
      <c r="AT1110" s="35"/>
      <c r="AU1110" s="35"/>
      <c r="AV1110" s="35"/>
      <c r="AW1110" s="35"/>
      <c r="AX1110" s="35"/>
      <c r="AY1110" s="35"/>
      <c r="AZ1110" s="35"/>
      <c r="BA1110" s="35"/>
      <c r="BB1110" s="35"/>
      <c r="BC1110" s="35"/>
      <c r="BD1110" s="35"/>
      <c r="BE1110" s="35"/>
      <c r="BF1110" s="35"/>
      <c r="BG1110" s="35"/>
      <c r="BH1110" s="35"/>
      <c r="BI1110" s="35"/>
      <c r="BJ1110" s="35"/>
      <c r="BK1110" s="35"/>
      <c r="BL1110" s="35"/>
      <c r="BM1110" s="35"/>
      <c r="BN1110" s="35"/>
      <c r="BO1110" s="35"/>
      <c r="BP1110" s="35"/>
      <c r="BQ1110" s="35"/>
    </row>
    <row r="1111" spans="1:69">
      <c r="A1111" s="35"/>
      <c r="B1111" s="35"/>
      <c r="C1111" s="35"/>
      <c r="D1111" s="35"/>
      <c r="E1111" s="35"/>
      <c r="F1111" s="35"/>
      <c r="G1111" s="35"/>
      <c r="H1111" s="35"/>
      <c r="I1111" s="30"/>
      <c r="J1111" s="35"/>
      <c r="K1111" s="35"/>
      <c r="L1111" s="35"/>
      <c r="M1111" s="35"/>
      <c r="N1111" s="35"/>
      <c r="O1111" s="35"/>
      <c r="P1111" s="35"/>
      <c r="Q1111" s="35"/>
      <c r="R1111" s="190"/>
      <c r="S1111" s="35"/>
      <c r="T1111" s="35"/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5"/>
      <c r="AF1111" s="35"/>
      <c r="AG1111" s="35"/>
      <c r="AH1111" s="35"/>
      <c r="AI1111" s="35"/>
      <c r="AJ1111" s="35"/>
      <c r="AK1111" s="35"/>
      <c r="AL1111" s="35"/>
      <c r="AM1111" s="35"/>
      <c r="AN1111" s="35"/>
      <c r="AO1111" s="35"/>
      <c r="AP1111" s="35"/>
      <c r="AQ1111" s="35"/>
      <c r="AR1111" s="35"/>
      <c r="AS1111" s="35"/>
      <c r="AT1111" s="35"/>
      <c r="AU1111" s="35"/>
      <c r="AV1111" s="35"/>
      <c r="AW1111" s="35"/>
      <c r="AX1111" s="35"/>
      <c r="AY1111" s="35"/>
      <c r="AZ1111" s="35"/>
      <c r="BA1111" s="35"/>
      <c r="BB1111" s="35"/>
      <c r="BC1111" s="35"/>
      <c r="BD1111" s="35"/>
      <c r="BE1111" s="35"/>
      <c r="BF1111" s="35"/>
      <c r="BG1111" s="35"/>
      <c r="BH1111" s="35"/>
      <c r="BI1111" s="35"/>
      <c r="BJ1111" s="35"/>
      <c r="BK1111" s="35"/>
      <c r="BL1111" s="35"/>
      <c r="BM1111" s="35"/>
      <c r="BN1111" s="35"/>
      <c r="BO1111" s="35"/>
      <c r="BP1111" s="35"/>
      <c r="BQ1111" s="35"/>
    </row>
    <row r="1112" spans="1:69">
      <c r="A1112" s="35"/>
      <c r="B1112" s="35"/>
      <c r="C1112" s="35"/>
      <c r="D1112" s="35"/>
      <c r="E1112" s="35"/>
      <c r="F1112" s="35"/>
      <c r="G1112" s="35"/>
      <c r="H1112" s="35"/>
      <c r="I1112" s="30"/>
      <c r="J1112" s="35"/>
      <c r="K1112" s="35"/>
      <c r="L1112" s="35"/>
      <c r="M1112" s="35"/>
      <c r="N1112" s="35"/>
      <c r="O1112" s="35"/>
      <c r="P1112" s="35"/>
      <c r="Q1112" s="35"/>
      <c r="R1112" s="190"/>
      <c r="S1112" s="35"/>
      <c r="T1112" s="35"/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/>
      <c r="AF1112" s="35"/>
      <c r="AG1112" s="35"/>
      <c r="AH1112" s="35"/>
      <c r="AI1112" s="35"/>
      <c r="AJ1112" s="35"/>
      <c r="AK1112" s="35"/>
      <c r="AL1112" s="35"/>
      <c r="AM1112" s="35"/>
      <c r="AN1112" s="35"/>
      <c r="AO1112" s="35"/>
      <c r="AP1112" s="35"/>
      <c r="AQ1112" s="35"/>
      <c r="AR1112" s="35"/>
      <c r="AS1112" s="35"/>
      <c r="AT1112" s="35"/>
      <c r="AU1112" s="35"/>
      <c r="AV1112" s="35"/>
      <c r="AW1112" s="35"/>
      <c r="AX1112" s="35"/>
      <c r="AY1112" s="35"/>
      <c r="AZ1112" s="35"/>
      <c r="BA1112" s="35"/>
      <c r="BB1112" s="35"/>
      <c r="BC1112" s="35"/>
      <c r="BD1112" s="35"/>
      <c r="BE1112" s="35"/>
      <c r="BF1112" s="35"/>
      <c r="BG1112" s="35"/>
      <c r="BH1112" s="35"/>
      <c r="BI1112" s="35"/>
      <c r="BJ1112" s="35"/>
      <c r="BK1112" s="35"/>
      <c r="BL1112" s="35"/>
      <c r="BM1112" s="35"/>
      <c r="BN1112" s="35"/>
      <c r="BO1112" s="35"/>
      <c r="BP1112" s="35"/>
      <c r="BQ1112" s="35"/>
    </row>
    <row r="1113" spans="1:69">
      <c r="A1113" s="35"/>
      <c r="B1113" s="35"/>
      <c r="C1113" s="35"/>
      <c r="D1113" s="35"/>
      <c r="E1113" s="35"/>
      <c r="F1113" s="35"/>
      <c r="G1113" s="35"/>
      <c r="H1113" s="35"/>
      <c r="I1113" s="30"/>
      <c r="J1113" s="35"/>
      <c r="K1113" s="35"/>
      <c r="L1113" s="35"/>
      <c r="M1113" s="35"/>
      <c r="N1113" s="35"/>
      <c r="O1113" s="35"/>
      <c r="P1113" s="35"/>
      <c r="Q1113" s="35"/>
      <c r="R1113" s="190"/>
      <c r="S1113" s="35"/>
      <c r="T1113" s="35"/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5"/>
      <c r="AF1113" s="35"/>
      <c r="AG1113" s="35"/>
      <c r="AH1113" s="35"/>
      <c r="AI1113" s="35"/>
      <c r="AJ1113" s="35"/>
      <c r="AK1113" s="35"/>
      <c r="AL1113" s="35"/>
      <c r="AM1113" s="35"/>
      <c r="AN1113" s="35"/>
      <c r="AO1113" s="35"/>
      <c r="AP1113" s="35"/>
      <c r="AQ1113" s="35"/>
      <c r="AR1113" s="35"/>
      <c r="AS1113" s="35"/>
      <c r="AT1113" s="35"/>
      <c r="AU1113" s="35"/>
      <c r="AV1113" s="35"/>
      <c r="AW1113" s="35"/>
      <c r="AX1113" s="35"/>
      <c r="AY1113" s="35"/>
      <c r="AZ1113" s="35"/>
      <c r="BA1113" s="35"/>
      <c r="BB1113" s="35"/>
      <c r="BC1113" s="35"/>
      <c r="BD1113" s="35"/>
      <c r="BE1113" s="35"/>
      <c r="BF1113" s="35"/>
      <c r="BG1113" s="35"/>
      <c r="BH1113" s="35"/>
      <c r="BI1113" s="35"/>
      <c r="BJ1113" s="35"/>
      <c r="BK1113" s="35"/>
      <c r="BL1113" s="35"/>
      <c r="BM1113" s="35"/>
      <c r="BN1113" s="35"/>
      <c r="BO1113" s="35"/>
      <c r="BP1113" s="35"/>
      <c r="BQ1113" s="35"/>
    </row>
    <row r="1114" spans="1:69">
      <c r="A1114" s="35"/>
      <c r="B1114" s="35"/>
      <c r="C1114" s="35"/>
      <c r="D1114" s="35"/>
      <c r="E1114" s="35"/>
      <c r="F1114" s="35"/>
      <c r="G1114" s="35"/>
      <c r="H1114" s="35"/>
      <c r="I1114" s="30"/>
      <c r="J1114" s="35"/>
      <c r="K1114" s="35"/>
      <c r="L1114" s="35"/>
      <c r="M1114" s="35"/>
      <c r="N1114" s="35"/>
      <c r="O1114" s="35"/>
      <c r="P1114" s="35"/>
      <c r="Q1114" s="35"/>
      <c r="R1114" s="190"/>
      <c r="S1114" s="35"/>
      <c r="T1114" s="35"/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5"/>
      <c r="AF1114" s="35"/>
      <c r="AG1114" s="35"/>
      <c r="AH1114" s="35"/>
      <c r="AI1114" s="35"/>
      <c r="AJ1114" s="35"/>
      <c r="AK1114" s="35"/>
      <c r="AL1114" s="35"/>
      <c r="AM1114" s="35"/>
      <c r="AN1114" s="35"/>
      <c r="AO1114" s="35"/>
      <c r="AP1114" s="35"/>
      <c r="AQ1114" s="35"/>
      <c r="AR1114" s="35"/>
      <c r="AS1114" s="35"/>
      <c r="AT1114" s="35"/>
      <c r="AU1114" s="35"/>
      <c r="AV1114" s="35"/>
      <c r="AW1114" s="35"/>
      <c r="AX1114" s="35"/>
      <c r="AY1114" s="35"/>
      <c r="AZ1114" s="35"/>
      <c r="BA1114" s="35"/>
      <c r="BB1114" s="35"/>
      <c r="BC1114" s="35"/>
      <c r="BD1114" s="35"/>
      <c r="BE1114" s="35"/>
      <c r="BF1114" s="35"/>
      <c r="BG1114" s="35"/>
      <c r="BH1114" s="35"/>
      <c r="BI1114" s="35"/>
      <c r="BJ1114" s="35"/>
      <c r="BK1114" s="35"/>
      <c r="BL1114" s="35"/>
      <c r="BM1114" s="35"/>
      <c r="BN1114" s="35"/>
      <c r="BO1114" s="35"/>
      <c r="BP1114" s="35"/>
      <c r="BQ1114" s="35"/>
    </row>
    <row r="1115" spans="1:69">
      <c r="A1115" s="35"/>
      <c r="B1115" s="35"/>
      <c r="C1115" s="35"/>
      <c r="D1115" s="35"/>
      <c r="E1115" s="35"/>
      <c r="F1115" s="35"/>
      <c r="G1115" s="35"/>
      <c r="H1115" s="35"/>
      <c r="I1115" s="30"/>
      <c r="J1115" s="35"/>
      <c r="K1115" s="35"/>
      <c r="L1115" s="35"/>
      <c r="M1115" s="35"/>
      <c r="N1115" s="35"/>
      <c r="O1115" s="35"/>
      <c r="P1115" s="35"/>
      <c r="Q1115" s="35"/>
      <c r="R1115" s="190"/>
      <c r="S1115" s="35"/>
      <c r="T1115" s="35"/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/>
      <c r="AF1115" s="35"/>
      <c r="AG1115" s="35"/>
      <c r="AH1115" s="35"/>
      <c r="AI1115" s="35"/>
      <c r="AJ1115" s="35"/>
      <c r="AK1115" s="35"/>
      <c r="AL1115" s="35"/>
      <c r="AM1115" s="35"/>
      <c r="AN1115" s="35"/>
      <c r="AO1115" s="35"/>
      <c r="AP1115" s="35"/>
      <c r="AQ1115" s="35"/>
      <c r="AR1115" s="35"/>
      <c r="AS1115" s="35"/>
      <c r="AT1115" s="35"/>
      <c r="AU1115" s="35"/>
      <c r="AV1115" s="35"/>
      <c r="AW1115" s="35"/>
      <c r="AX1115" s="35"/>
      <c r="AY1115" s="35"/>
      <c r="AZ1115" s="35"/>
      <c r="BA1115" s="35"/>
      <c r="BB1115" s="35"/>
      <c r="BC1115" s="35"/>
      <c r="BD1115" s="35"/>
      <c r="BE1115" s="35"/>
      <c r="BF1115" s="35"/>
      <c r="BG1115" s="35"/>
      <c r="BH1115" s="35"/>
      <c r="BI1115" s="35"/>
      <c r="BJ1115" s="35"/>
      <c r="BK1115" s="35"/>
      <c r="BL1115" s="35"/>
      <c r="BM1115" s="35"/>
      <c r="BN1115" s="35"/>
      <c r="BO1115" s="35"/>
      <c r="BP1115" s="35"/>
      <c r="BQ1115" s="35"/>
    </row>
    <row r="1116" spans="1:69">
      <c r="A1116" s="35"/>
      <c r="B1116" s="35"/>
      <c r="C1116" s="35"/>
      <c r="D1116" s="35"/>
      <c r="E1116" s="35"/>
      <c r="F1116" s="35"/>
      <c r="G1116" s="35"/>
      <c r="H1116" s="35"/>
      <c r="I1116" s="30"/>
      <c r="J1116" s="35"/>
      <c r="K1116" s="35"/>
      <c r="L1116" s="35"/>
      <c r="M1116" s="35"/>
      <c r="N1116" s="35"/>
      <c r="O1116" s="35"/>
      <c r="P1116" s="35"/>
      <c r="Q1116" s="35"/>
      <c r="R1116" s="190"/>
      <c r="S1116" s="35"/>
      <c r="T1116" s="35"/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/>
      <c r="AF1116" s="35"/>
      <c r="AG1116" s="35"/>
      <c r="AH1116" s="35"/>
      <c r="AI1116" s="35"/>
      <c r="AJ1116" s="35"/>
      <c r="AK1116" s="35"/>
      <c r="AL1116" s="35"/>
      <c r="AM1116" s="35"/>
      <c r="AN1116" s="35"/>
      <c r="AO1116" s="35"/>
      <c r="AP1116" s="35"/>
      <c r="AQ1116" s="35"/>
      <c r="AR1116" s="35"/>
      <c r="AS1116" s="35"/>
      <c r="AT1116" s="35"/>
      <c r="AU1116" s="35"/>
      <c r="AV1116" s="35"/>
      <c r="AW1116" s="35"/>
      <c r="AX1116" s="35"/>
      <c r="AY1116" s="35"/>
      <c r="AZ1116" s="35"/>
      <c r="BA1116" s="35"/>
      <c r="BB1116" s="35"/>
      <c r="BC1116" s="35"/>
      <c r="BD1116" s="35"/>
      <c r="BE1116" s="35"/>
      <c r="BF1116" s="35"/>
      <c r="BG1116" s="35"/>
      <c r="BH1116" s="35"/>
      <c r="BI1116" s="35"/>
      <c r="BJ1116" s="35"/>
      <c r="BK1116" s="35"/>
      <c r="BL1116" s="35"/>
      <c r="BM1116" s="35"/>
      <c r="BN1116" s="35"/>
      <c r="BO1116" s="35"/>
      <c r="BP1116" s="35"/>
      <c r="BQ1116" s="35"/>
    </row>
    <row r="1117" spans="1:69">
      <c r="A1117" s="35"/>
      <c r="B1117" s="35"/>
      <c r="C1117" s="35"/>
      <c r="D1117" s="35"/>
      <c r="E1117" s="35"/>
      <c r="F1117" s="35"/>
      <c r="G1117" s="35"/>
      <c r="H1117" s="35"/>
      <c r="I1117" s="30"/>
      <c r="J1117" s="35"/>
      <c r="K1117" s="35"/>
      <c r="L1117" s="35"/>
      <c r="M1117" s="35"/>
      <c r="N1117" s="35"/>
      <c r="O1117" s="35"/>
      <c r="P1117" s="35"/>
      <c r="Q1117" s="35"/>
      <c r="R1117" s="190"/>
      <c r="S1117" s="35"/>
      <c r="T1117" s="35"/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/>
      <c r="AF1117" s="35"/>
      <c r="AG1117" s="35"/>
      <c r="AH1117" s="35"/>
      <c r="AI1117" s="35"/>
      <c r="AJ1117" s="35"/>
      <c r="AK1117" s="35"/>
      <c r="AL1117" s="35"/>
      <c r="AM1117" s="35"/>
      <c r="AN1117" s="35"/>
      <c r="AO1117" s="35"/>
      <c r="AP1117" s="35"/>
      <c r="AQ1117" s="35"/>
      <c r="AR1117" s="35"/>
      <c r="AS1117" s="35"/>
      <c r="AT1117" s="35"/>
      <c r="AU1117" s="35"/>
      <c r="AV1117" s="35"/>
      <c r="AW1117" s="35"/>
      <c r="AX1117" s="35"/>
      <c r="AY1117" s="35"/>
      <c r="AZ1117" s="35"/>
      <c r="BA1117" s="35"/>
      <c r="BB1117" s="35"/>
      <c r="BC1117" s="35"/>
      <c r="BD1117" s="35"/>
      <c r="BE1117" s="35"/>
      <c r="BF1117" s="35"/>
      <c r="BG1117" s="35"/>
      <c r="BH1117" s="35"/>
      <c r="BI1117" s="35"/>
      <c r="BJ1117" s="35"/>
      <c r="BK1117" s="35"/>
      <c r="BL1117" s="35"/>
      <c r="BM1117" s="35"/>
      <c r="BN1117" s="35"/>
      <c r="BO1117" s="35"/>
      <c r="BP1117" s="35"/>
      <c r="BQ1117" s="35"/>
    </row>
    <row r="1118" spans="1:69">
      <c r="A1118" s="35"/>
      <c r="B1118" s="35"/>
      <c r="C1118" s="35"/>
      <c r="D1118" s="35"/>
      <c r="E1118" s="35"/>
      <c r="F1118" s="35"/>
      <c r="G1118" s="35"/>
      <c r="H1118" s="35"/>
      <c r="I1118" s="30"/>
      <c r="J1118" s="35"/>
      <c r="K1118" s="35"/>
      <c r="L1118" s="35"/>
      <c r="M1118" s="35"/>
      <c r="N1118" s="35"/>
      <c r="O1118" s="35"/>
      <c r="P1118" s="35"/>
      <c r="Q1118" s="35"/>
      <c r="R1118" s="190"/>
      <c r="S1118" s="35"/>
      <c r="T1118" s="35"/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5"/>
      <c r="AF1118" s="35"/>
      <c r="AG1118" s="35"/>
      <c r="AH1118" s="35"/>
      <c r="AI1118" s="35"/>
      <c r="AJ1118" s="35"/>
      <c r="AK1118" s="35"/>
      <c r="AL1118" s="35"/>
      <c r="AM1118" s="35"/>
      <c r="AN1118" s="35"/>
      <c r="AO1118" s="35"/>
      <c r="AP1118" s="35"/>
      <c r="AQ1118" s="35"/>
      <c r="AR1118" s="35"/>
      <c r="AS1118" s="35"/>
      <c r="AT1118" s="35"/>
      <c r="AU1118" s="35"/>
      <c r="AV1118" s="35"/>
      <c r="AW1118" s="35"/>
      <c r="AX1118" s="35"/>
      <c r="AY1118" s="35"/>
      <c r="AZ1118" s="35"/>
      <c r="BA1118" s="35"/>
      <c r="BB1118" s="35"/>
      <c r="BC1118" s="35"/>
      <c r="BD1118" s="35"/>
      <c r="BE1118" s="35"/>
      <c r="BF1118" s="35"/>
      <c r="BG1118" s="35"/>
      <c r="BH1118" s="35"/>
      <c r="BI1118" s="35"/>
      <c r="BJ1118" s="35"/>
      <c r="BK1118" s="35"/>
      <c r="BL1118" s="35"/>
      <c r="BM1118" s="35"/>
      <c r="BN1118" s="35"/>
      <c r="BO1118" s="35"/>
      <c r="BP1118" s="35"/>
      <c r="BQ1118" s="35"/>
    </row>
    <row r="1119" spans="1:69">
      <c r="A1119" s="35"/>
      <c r="B1119" s="35"/>
      <c r="C1119" s="35"/>
      <c r="D1119" s="35"/>
      <c r="E1119" s="35"/>
      <c r="F1119" s="35"/>
      <c r="G1119" s="35"/>
      <c r="H1119" s="35"/>
      <c r="I1119" s="30"/>
      <c r="J1119" s="35"/>
      <c r="K1119" s="35"/>
      <c r="L1119" s="35"/>
      <c r="M1119" s="35"/>
      <c r="N1119" s="35"/>
      <c r="O1119" s="35"/>
      <c r="P1119" s="35"/>
      <c r="Q1119" s="35"/>
      <c r="R1119" s="190"/>
      <c r="S1119" s="35"/>
      <c r="T1119" s="35"/>
      <c r="U1119" s="35"/>
      <c r="V1119" s="35"/>
      <c r="W1119" s="35"/>
      <c r="X1119" s="35"/>
      <c r="Y1119" s="35"/>
      <c r="Z1119" s="35"/>
      <c r="AA1119" s="35"/>
      <c r="AB1119" s="35"/>
      <c r="AC1119" s="35"/>
      <c r="AD1119" s="35"/>
      <c r="AE1119" s="35"/>
      <c r="AF1119" s="35"/>
      <c r="AG1119" s="35"/>
      <c r="AH1119" s="35"/>
      <c r="AI1119" s="35"/>
      <c r="AJ1119" s="35"/>
      <c r="AK1119" s="35"/>
      <c r="AL1119" s="35"/>
      <c r="AM1119" s="35"/>
      <c r="AN1119" s="35"/>
      <c r="AO1119" s="35"/>
      <c r="AP1119" s="35"/>
      <c r="AQ1119" s="35"/>
      <c r="AR1119" s="35"/>
      <c r="AS1119" s="35"/>
      <c r="AT1119" s="35"/>
      <c r="AU1119" s="35"/>
      <c r="AV1119" s="35"/>
      <c r="AW1119" s="35"/>
      <c r="AX1119" s="35"/>
      <c r="AY1119" s="35"/>
      <c r="AZ1119" s="35"/>
      <c r="BA1119" s="35"/>
      <c r="BB1119" s="35"/>
      <c r="BC1119" s="35"/>
      <c r="BD1119" s="35"/>
      <c r="BE1119" s="35"/>
      <c r="BF1119" s="35"/>
      <c r="BG1119" s="35"/>
      <c r="BH1119" s="35"/>
      <c r="BI1119" s="35"/>
      <c r="BJ1119" s="35"/>
      <c r="BK1119" s="35"/>
      <c r="BL1119" s="35"/>
      <c r="BM1119" s="35"/>
      <c r="BN1119" s="35"/>
      <c r="BO1119" s="35"/>
      <c r="BP1119" s="35"/>
      <c r="BQ1119" s="35"/>
    </row>
    <row r="1120" spans="1:69">
      <c r="A1120" s="35"/>
      <c r="B1120" s="35"/>
      <c r="C1120" s="35"/>
      <c r="D1120" s="35"/>
      <c r="E1120" s="35"/>
      <c r="F1120" s="35"/>
      <c r="G1120" s="35"/>
      <c r="H1120" s="35"/>
      <c r="I1120" s="30"/>
      <c r="J1120" s="35"/>
      <c r="K1120" s="35"/>
      <c r="L1120" s="35"/>
      <c r="M1120" s="35"/>
      <c r="N1120" s="35"/>
      <c r="O1120" s="35"/>
      <c r="P1120" s="35"/>
      <c r="Q1120" s="35"/>
      <c r="R1120" s="190"/>
      <c r="S1120" s="35"/>
      <c r="T1120" s="35"/>
      <c r="U1120" s="35"/>
      <c r="V1120" s="35"/>
      <c r="W1120" s="35"/>
      <c r="X1120" s="35"/>
      <c r="Y1120" s="35"/>
      <c r="Z1120" s="35"/>
      <c r="AA1120" s="35"/>
      <c r="AB1120" s="35"/>
      <c r="AC1120" s="35"/>
      <c r="AD1120" s="35"/>
      <c r="AE1120" s="35"/>
      <c r="AF1120" s="35"/>
      <c r="AG1120" s="35"/>
      <c r="AH1120" s="35"/>
      <c r="AI1120" s="35"/>
      <c r="AJ1120" s="35"/>
      <c r="AK1120" s="35"/>
      <c r="AL1120" s="35"/>
      <c r="AM1120" s="35"/>
      <c r="AN1120" s="35"/>
      <c r="AO1120" s="35"/>
      <c r="AP1120" s="35"/>
      <c r="AQ1120" s="35"/>
      <c r="AR1120" s="35"/>
      <c r="AS1120" s="35"/>
      <c r="AT1120" s="35"/>
      <c r="AU1120" s="35"/>
      <c r="AV1120" s="35"/>
      <c r="AW1120" s="35"/>
      <c r="AX1120" s="35"/>
      <c r="AY1120" s="35"/>
      <c r="AZ1120" s="35"/>
      <c r="BA1120" s="35"/>
      <c r="BB1120" s="35"/>
      <c r="BC1120" s="35"/>
      <c r="BD1120" s="35"/>
      <c r="BE1120" s="35"/>
      <c r="BF1120" s="35"/>
      <c r="BG1120" s="35"/>
      <c r="BH1120" s="35"/>
      <c r="BI1120" s="35"/>
      <c r="BJ1120" s="35"/>
      <c r="BK1120" s="35"/>
      <c r="BL1120" s="35"/>
      <c r="BM1120" s="35"/>
      <c r="BN1120" s="35"/>
      <c r="BO1120" s="35"/>
      <c r="BP1120" s="35"/>
      <c r="BQ1120" s="35"/>
    </row>
    <row r="1121" spans="1:69">
      <c r="A1121" s="35"/>
      <c r="B1121" s="35"/>
      <c r="C1121" s="35"/>
      <c r="D1121" s="35"/>
      <c r="E1121" s="35"/>
      <c r="F1121" s="35"/>
      <c r="G1121" s="35"/>
      <c r="H1121" s="35"/>
      <c r="I1121" s="30"/>
      <c r="J1121" s="35"/>
      <c r="K1121" s="35"/>
      <c r="L1121" s="35"/>
      <c r="M1121" s="35"/>
      <c r="N1121" s="35"/>
      <c r="O1121" s="35"/>
      <c r="P1121" s="35"/>
      <c r="Q1121" s="35"/>
      <c r="R1121" s="190"/>
      <c r="S1121" s="35"/>
      <c r="T1121" s="35"/>
      <c r="U1121" s="35"/>
      <c r="V1121" s="35"/>
      <c r="W1121" s="35"/>
      <c r="X1121" s="35"/>
      <c r="Y1121" s="35"/>
      <c r="Z1121" s="35"/>
      <c r="AA1121" s="35"/>
      <c r="AB1121" s="35"/>
      <c r="AC1121" s="35"/>
      <c r="AD1121" s="35"/>
      <c r="AE1121" s="35"/>
      <c r="AF1121" s="35"/>
      <c r="AG1121" s="35"/>
      <c r="AH1121" s="35"/>
      <c r="AI1121" s="35"/>
      <c r="AJ1121" s="35"/>
      <c r="AK1121" s="35"/>
      <c r="AL1121" s="35"/>
      <c r="AM1121" s="35"/>
      <c r="AN1121" s="35"/>
      <c r="AO1121" s="35"/>
      <c r="AP1121" s="35"/>
      <c r="AQ1121" s="35"/>
      <c r="AR1121" s="35"/>
      <c r="AS1121" s="35"/>
      <c r="AT1121" s="35"/>
      <c r="AU1121" s="35"/>
      <c r="AV1121" s="35"/>
      <c r="AW1121" s="35"/>
      <c r="AX1121" s="35"/>
      <c r="AY1121" s="35"/>
      <c r="AZ1121" s="35"/>
      <c r="BA1121" s="35"/>
      <c r="BB1121" s="35"/>
      <c r="BC1121" s="35"/>
      <c r="BD1121" s="35"/>
      <c r="BE1121" s="35"/>
      <c r="BF1121" s="35"/>
      <c r="BG1121" s="35"/>
      <c r="BH1121" s="35"/>
      <c r="BI1121" s="35"/>
      <c r="BJ1121" s="35"/>
      <c r="BK1121" s="35"/>
      <c r="BL1121" s="35"/>
      <c r="BM1121" s="35"/>
      <c r="BN1121" s="35"/>
      <c r="BO1121" s="35"/>
      <c r="BP1121" s="35"/>
      <c r="BQ1121" s="35"/>
    </row>
    <row r="1122" spans="1:69">
      <c r="A1122" s="35"/>
      <c r="B1122" s="35"/>
      <c r="C1122" s="35"/>
      <c r="D1122" s="35"/>
      <c r="E1122" s="35"/>
      <c r="F1122" s="35"/>
      <c r="G1122" s="35"/>
      <c r="H1122" s="35"/>
      <c r="I1122" s="30"/>
      <c r="J1122" s="35"/>
      <c r="K1122" s="35"/>
      <c r="L1122" s="35"/>
      <c r="M1122" s="35"/>
      <c r="N1122" s="35"/>
      <c r="O1122" s="35"/>
      <c r="P1122" s="35"/>
      <c r="Q1122" s="35"/>
      <c r="R1122" s="190"/>
      <c r="S1122" s="35"/>
      <c r="T1122" s="35"/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5"/>
      <c r="AF1122" s="35"/>
      <c r="AG1122" s="35"/>
      <c r="AH1122" s="35"/>
      <c r="AI1122" s="35"/>
      <c r="AJ1122" s="35"/>
      <c r="AK1122" s="35"/>
      <c r="AL1122" s="35"/>
      <c r="AM1122" s="35"/>
      <c r="AN1122" s="35"/>
      <c r="AO1122" s="35"/>
      <c r="AP1122" s="35"/>
      <c r="AQ1122" s="35"/>
      <c r="AR1122" s="35"/>
      <c r="AS1122" s="35"/>
      <c r="AT1122" s="35"/>
      <c r="AU1122" s="35"/>
      <c r="AV1122" s="35"/>
      <c r="AW1122" s="35"/>
      <c r="AX1122" s="35"/>
      <c r="AY1122" s="35"/>
      <c r="AZ1122" s="35"/>
      <c r="BA1122" s="35"/>
      <c r="BB1122" s="35"/>
      <c r="BC1122" s="35"/>
      <c r="BD1122" s="35"/>
      <c r="BE1122" s="35"/>
      <c r="BF1122" s="35"/>
      <c r="BG1122" s="35"/>
      <c r="BH1122" s="35"/>
      <c r="BI1122" s="35"/>
      <c r="BJ1122" s="35"/>
      <c r="BK1122" s="35"/>
      <c r="BL1122" s="35"/>
      <c r="BM1122" s="35"/>
      <c r="BN1122" s="35"/>
      <c r="BO1122" s="35"/>
      <c r="BP1122" s="35"/>
      <c r="BQ1122" s="35"/>
    </row>
    <row r="1123" spans="1:69">
      <c r="A1123" s="35"/>
      <c r="B1123" s="35"/>
      <c r="C1123" s="35"/>
      <c r="D1123" s="35"/>
      <c r="E1123" s="35"/>
      <c r="F1123" s="35"/>
      <c r="G1123" s="35"/>
      <c r="H1123" s="35"/>
      <c r="I1123" s="30"/>
      <c r="J1123" s="35"/>
      <c r="K1123" s="35"/>
      <c r="L1123" s="35"/>
      <c r="M1123" s="35"/>
      <c r="N1123" s="35"/>
      <c r="O1123" s="35"/>
      <c r="P1123" s="35"/>
      <c r="Q1123" s="35"/>
      <c r="R1123" s="190"/>
      <c r="S1123" s="35"/>
      <c r="T1123" s="35"/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/>
      <c r="AF1123" s="35"/>
      <c r="AG1123" s="35"/>
      <c r="AH1123" s="35"/>
      <c r="AI1123" s="35"/>
      <c r="AJ1123" s="35"/>
      <c r="AK1123" s="35"/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35"/>
      <c r="BL1123" s="35"/>
      <c r="BM1123" s="35"/>
      <c r="BN1123" s="35"/>
      <c r="BO1123" s="35"/>
      <c r="BP1123" s="35"/>
      <c r="BQ1123" s="35"/>
    </row>
    <row r="1124" spans="1:69">
      <c r="A1124" s="35"/>
      <c r="B1124" s="35"/>
      <c r="C1124" s="35"/>
      <c r="D1124" s="35"/>
      <c r="E1124" s="35"/>
      <c r="F1124" s="35"/>
      <c r="G1124" s="35"/>
      <c r="H1124" s="35"/>
      <c r="I1124" s="30"/>
      <c r="J1124" s="35"/>
      <c r="K1124" s="35"/>
      <c r="L1124" s="35"/>
      <c r="M1124" s="35"/>
      <c r="N1124" s="35"/>
      <c r="O1124" s="35"/>
      <c r="P1124" s="35"/>
      <c r="Q1124" s="35"/>
      <c r="R1124" s="190"/>
      <c r="S1124" s="35"/>
      <c r="T1124" s="35"/>
      <c r="U1124" s="35"/>
      <c r="V1124" s="35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35"/>
      <c r="AG1124" s="35"/>
      <c r="AH1124" s="35"/>
      <c r="AI1124" s="35"/>
      <c r="AJ1124" s="35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35"/>
      <c r="AV1124" s="35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35"/>
      <c r="BH1124" s="35"/>
      <c r="BI1124" s="35"/>
      <c r="BJ1124" s="35"/>
      <c r="BK1124" s="35"/>
      <c r="BL1124" s="35"/>
      <c r="BM1124" s="35"/>
      <c r="BN1124" s="35"/>
      <c r="BO1124" s="35"/>
      <c r="BP1124" s="35"/>
      <c r="BQ1124" s="35"/>
    </row>
    <row r="1125" spans="1:69">
      <c r="A1125" s="35"/>
      <c r="B1125" s="35"/>
      <c r="C1125" s="35"/>
      <c r="D1125" s="35"/>
      <c r="E1125" s="35"/>
      <c r="F1125" s="35"/>
      <c r="G1125" s="35"/>
      <c r="H1125" s="35"/>
      <c r="I1125" s="30"/>
      <c r="J1125" s="35"/>
      <c r="K1125" s="35"/>
      <c r="L1125" s="35"/>
      <c r="M1125" s="35"/>
      <c r="N1125" s="35"/>
      <c r="O1125" s="35"/>
      <c r="P1125" s="35"/>
      <c r="Q1125" s="35"/>
      <c r="R1125" s="190"/>
      <c r="S1125" s="35"/>
      <c r="T1125" s="35"/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5"/>
      <c r="AF1125" s="35"/>
      <c r="AG1125" s="35"/>
      <c r="AH1125" s="35"/>
      <c r="AI1125" s="35"/>
      <c r="AJ1125" s="35"/>
      <c r="AK1125" s="35"/>
      <c r="AL1125" s="35"/>
      <c r="AM1125" s="35"/>
      <c r="AN1125" s="35"/>
      <c r="AO1125" s="35"/>
      <c r="AP1125" s="35"/>
      <c r="AQ1125" s="35"/>
      <c r="AR1125" s="35"/>
      <c r="AS1125" s="35"/>
      <c r="AT1125" s="35"/>
      <c r="AU1125" s="35"/>
      <c r="AV1125" s="35"/>
      <c r="AW1125" s="35"/>
      <c r="AX1125" s="35"/>
      <c r="AY1125" s="35"/>
      <c r="AZ1125" s="35"/>
      <c r="BA1125" s="35"/>
      <c r="BB1125" s="35"/>
      <c r="BC1125" s="35"/>
      <c r="BD1125" s="35"/>
      <c r="BE1125" s="35"/>
      <c r="BF1125" s="35"/>
      <c r="BG1125" s="35"/>
      <c r="BH1125" s="35"/>
      <c r="BI1125" s="35"/>
      <c r="BJ1125" s="35"/>
      <c r="BK1125" s="35"/>
      <c r="BL1125" s="35"/>
      <c r="BM1125" s="35"/>
      <c r="BN1125" s="35"/>
      <c r="BO1125" s="35"/>
      <c r="BP1125" s="35"/>
      <c r="BQ1125" s="35"/>
    </row>
    <row r="1126" spans="1:69">
      <c r="A1126" s="35"/>
      <c r="B1126" s="35"/>
      <c r="C1126" s="35"/>
      <c r="D1126" s="35"/>
      <c r="E1126" s="35"/>
      <c r="F1126" s="35"/>
      <c r="G1126" s="35"/>
      <c r="H1126" s="35"/>
      <c r="I1126" s="30"/>
      <c r="J1126" s="35"/>
      <c r="K1126" s="35"/>
      <c r="L1126" s="35"/>
      <c r="M1126" s="35"/>
      <c r="N1126" s="35"/>
      <c r="O1126" s="35"/>
      <c r="P1126" s="35"/>
      <c r="Q1126" s="35"/>
      <c r="R1126" s="190"/>
      <c r="S1126" s="35"/>
      <c r="T1126" s="35"/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5"/>
      <c r="AF1126" s="35"/>
      <c r="AG1126" s="35"/>
      <c r="AH1126" s="35"/>
      <c r="AI1126" s="35"/>
      <c r="AJ1126" s="35"/>
      <c r="AK1126" s="35"/>
      <c r="AL1126" s="35"/>
      <c r="AM1126" s="35"/>
      <c r="AN1126" s="35"/>
      <c r="AO1126" s="35"/>
      <c r="AP1126" s="35"/>
      <c r="AQ1126" s="35"/>
      <c r="AR1126" s="35"/>
      <c r="AS1126" s="35"/>
      <c r="AT1126" s="35"/>
      <c r="AU1126" s="35"/>
      <c r="AV1126" s="35"/>
      <c r="AW1126" s="35"/>
      <c r="AX1126" s="35"/>
      <c r="AY1126" s="35"/>
      <c r="AZ1126" s="35"/>
      <c r="BA1126" s="35"/>
      <c r="BB1126" s="35"/>
      <c r="BC1126" s="35"/>
      <c r="BD1126" s="35"/>
      <c r="BE1126" s="35"/>
      <c r="BF1126" s="35"/>
      <c r="BG1126" s="35"/>
      <c r="BH1126" s="35"/>
      <c r="BI1126" s="35"/>
      <c r="BJ1126" s="35"/>
      <c r="BK1126" s="35"/>
      <c r="BL1126" s="35"/>
      <c r="BM1126" s="35"/>
      <c r="BN1126" s="35"/>
      <c r="BO1126" s="35"/>
      <c r="BP1126" s="35"/>
      <c r="BQ1126" s="35"/>
    </row>
    <row r="1127" spans="1:69">
      <c r="A1127" s="35"/>
      <c r="B1127" s="35"/>
      <c r="C1127" s="35"/>
      <c r="D1127" s="35"/>
      <c r="E1127" s="35"/>
      <c r="F1127" s="35"/>
      <c r="G1127" s="35"/>
      <c r="H1127" s="35"/>
      <c r="I1127" s="30"/>
      <c r="J1127" s="35"/>
      <c r="K1127" s="35"/>
      <c r="L1127" s="35"/>
      <c r="M1127" s="35"/>
      <c r="N1127" s="35"/>
      <c r="O1127" s="35"/>
      <c r="P1127" s="35"/>
      <c r="Q1127" s="35"/>
      <c r="R1127" s="190"/>
      <c r="S1127" s="35"/>
      <c r="T1127" s="35"/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5"/>
      <c r="AF1127" s="35"/>
      <c r="AG1127" s="35"/>
      <c r="AH1127" s="35"/>
      <c r="AI1127" s="35"/>
      <c r="AJ1127" s="35"/>
      <c r="AK1127" s="35"/>
      <c r="AL1127" s="35"/>
      <c r="AM1127" s="35"/>
      <c r="AN1127" s="35"/>
      <c r="AO1127" s="35"/>
      <c r="AP1127" s="35"/>
      <c r="AQ1127" s="35"/>
      <c r="AR1127" s="35"/>
      <c r="AS1127" s="35"/>
      <c r="AT1127" s="35"/>
      <c r="AU1127" s="35"/>
      <c r="AV1127" s="35"/>
      <c r="AW1127" s="35"/>
      <c r="AX1127" s="35"/>
      <c r="AY1127" s="35"/>
      <c r="AZ1127" s="35"/>
      <c r="BA1127" s="35"/>
      <c r="BB1127" s="35"/>
      <c r="BC1127" s="35"/>
      <c r="BD1127" s="35"/>
      <c r="BE1127" s="35"/>
      <c r="BF1127" s="35"/>
      <c r="BG1127" s="35"/>
      <c r="BH1127" s="35"/>
      <c r="BI1127" s="35"/>
      <c r="BJ1127" s="35"/>
      <c r="BK1127" s="35"/>
      <c r="BL1127" s="35"/>
      <c r="BM1127" s="35"/>
      <c r="BN1127" s="35"/>
      <c r="BO1127" s="35"/>
      <c r="BP1127" s="35"/>
      <c r="BQ1127" s="35"/>
    </row>
    <row r="1128" spans="1:69">
      <c r="A1128" s="35"/>
      <c r="B1128" s="35"/>
      <c r="C1128" s="35"/>
      <c r="D1128" s="35"/>
      <c r="E1128" s="35"/>
      <c r="F1128" s="35"/>
      <c r="G1128" s="35"/>
      <c r="H1128" s="35"/>
      <c r="I1128" s="30"/>
      <c r="J1128" s="35"/>
      <c r="K1128" s="35"/>
      <c r="L1128" s="35"/>
      <c r="M1128" s="35"/>
      <c r="N1128" s="35"/>
      <c r="O1128" s="35"/>
      <c r="P1128" s="35"/>
      <c r="Q1128" s="35"/>
      <c r="R1128" s="190"/>
      <c r="S1128" s="35"/>
      <c r="T1128" s="35"/>
      <c r="U1128" s="35"/>
      <c r="V1128" s="35"/>
      <c r="W1128" s="35"/>
      <c r="X1128" s="35"/>
      <c r="Y1128" s="35"/>
      <c r="Z1128" s="35"/>
      <c r="AA1128" s="35"/>
      <c r="AB1128" s="35"/>
      <c r="AC1128" s="35"/>
      <c r="AD1128" s="35"/>
      <c r="AE1128" s="35"/>
      <c r="AF1128" s="35"/>
      <c r="AG1128" s="35"/>
      <c r="AH1128" s="35"/>
      <c r="AI1128" s="35"/>
      <c r="AJ1128" s="35"/>
      <c r="AK1128" s="35"/>
      <c r="AL1128" s="35"/>
      <c r="AM1128" s="35"/>
      <c r="AN1128" s="35"/>
      <c r="AO1128" s="35"/>
      <c r="AP1128" s="35"/>
      <c r="AQ1128" s="35"/>
      <c r="AR1128" s="35"/>
      <c r="AS1128" s="35"/>
      <c r="AT1128" s="35"/>
      <c r="AU1128" s="35"/>
      <c r="AV1128" s="35"/>
      <c r="AW1128" s="35"/>
      <c r="AX1128" s="35"/>
      <c r="AY1128" s="35"/>
      <c r="AZ1128" s="35"/>
      <c r="BA1128" s="35"/>
      <c r="BB1128" s="35"/>
      <c r="BC1128" s="35"/>
      <c r="BD1128" s="35"/>
      <c r="BE1128" s="35"/>
      <c r="BF1128" s="35"/>
      <c r="BG1128" s="35"/>
      <c r="BH1128" s="35"/>
      <c r="BI1128" s="35"/>
      <c r="BJ1128" s="35"/>
      <c r="BK1128" s="35"/>
      <c r="BL1128" s="35"/>
      <c r="BM1128" s="35"/>
      <c r="BN1128" s="35"/>
      <c r="BO1128" s="35"/>
      <c r="BP1128" s="35"/>
      <c r="BQ1128" s="35"/>
    </row>
    <row r="1129" spans="1:69">
      <c r="A1129" s="35"/>
      <c r="B1129" s="35"/>
      <c r="C1129" s="35"/>
      <c r="D1129" s="35"/>
      <c r="E1129" s="35"/>
      <c r="F1129" s="35"/>
      <c r="G1129" s="35"/>
      <c r="H1129" s="35"/>
      <c r="I1129" s="30"/>
      <c r="J1129" s="35"/>
      <c r="K1129" s="35"/>
      <c r="L1129" s="35"/>
      <c r="M1129" s="35"/>
      <c r="N1129" s="35"/>
      <c r="O1129" s="35"/>
      <c r="P1129" s="35"/>
      <c r="Q1129" s="35"/>
      <c r="R1129" s="190"/>
      <c r="S1129" s="35"/>
      <c r="T1129" s="35"/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/>
      <c r="AF1129" s="35"/>
      <c r="AG1129" s="35"/>
      <c r="AH1129" s="35"/>
      <c r="AI1129" s="35"/>
      <c r="AJ1129" s="35"/>
      <c r="AK1129" s="35"/>
      <c r="AL1129" s="35"/>
      <c r="AM1129" s="35"/>
      <c r="AN1129" s="35"/>
      <c r="AO1129" s="35"/>
      <c r="AP1129" s="35"/>
      <c r="AQ1129" s="35"/>
      <c r="AR1129" s="35"/>
      <c r="AS1129" s="35"/>
      <c r="AT1129" s="35"/>
      <c r="AU1129" s="35"/>
      <c r="AV1129" s="35"/>
      <c r="AW1129" s="35"/>
      <c r="AX1129" s="35"/>
      <c r="AY1129" s="35"/>
      <c r="AZ1129" s="35"/>
      <c r="BA1129" s="35"/>
      <c r="BB1129" s="35"/>
      <c r="BC1129" s="35"/>
      <c r="BD1129" s="35"/>
      <c r="BE1129" s="35"/>
      <c r="BF1129" s="35"/>
      <c r="BG1129" s="35"/>
      <c r="BH1129" s="35"/>
      <c r="BI1129" s="35"/>
      <c r="BJ1129" s="35"/>
      <c r="BK1129" s="35"/>
      <c r="BL1129" s="35"/>
      <c r="BM1129" s="35"/>
      <c r="BN1129" s="35"/>
      <c r="BO1129" s="35"/>
      <c r="BP1129" s="35"/>
      <c r="BQ1129" s="35"/>
    </row>
    <row r="1130" spans="1:69">
      <c r="A1130" s="35"/>
      <c r="B1130" s="35"/>
      <c r="C1130" s="35"/>
      <c r="D1130" s="35"/>
      <c r="E1130" s="35"/>
      <c r="F1130" s="35"/>
      <c r="G1130" s="35"/>
      <c r="H1130" s="35"/>
      <c r="I1130" s="30"/>
      <c r="J1130" s="35"/>
      <c r="K1130" s="35"/>
      <c r="L1130" s="35"/>
      <c r="M1130" s="35"/>
      <c r="N1130" s="35"/>
      <c r="O1130" s="35"/>
      <c r="P1130" s="35"/>
      <c r="Q1130" s="35"/>
      <c r="R1130" s="190"/>
      <c r="S1130" s="35"/>
      <c r="T1130" s="35"/>
      <c r="U1130" s="35"/>
      <c r="V1130" s="35"/>
      <c r="W1130" s="35"/>
      <c r="X1130" s="35"/>
      <c r="Y1130" s="35"/>
      <c r="Z1130" s="35"/>
      <c r="AA1130" s="35"/>
      <c r="AB1130" s="35"/>
      <c r="AC1130" s="35"/>
      <c r="AD1130" s="35"/>
      <c r="AE1130" s="35"/>
      <c r="AF1130" s="35"/>
      <c r="AG1130" s="35"/>
      <c r="AH1130" s="35"/>
      <c r="AI1130" s="35"/>
      <c r="AJ1130" s="35"/>
      <c r="AK1130" s="35"/>
      <c r="AL1130" s="35"/>
      <c r="AM1130" s="35"/>
      <c r="AN1130" s="35"/>
      <c r="AO1130" s="35"/>
      <c r="AP1130" s="35"/>
      <c r="AQ1130" s="35"/>
      <c r="AR1130" s="35"/>
      <c r="AS1130" s="35"/>
      <c r="AT1130" s="35"/>
      <c r="AU1130" s="35"/>
      <c r="AV1130" s="35"/>
      <c r="AW1130" s="35"/>
      <c r="AX1130" s="35"/>
      <c r="AY1130" s="35"/>
      <c r="AZ1130" s="35"/>
      <c r="BA1130" s="35"/>
      <c r="BB1130" s="35"/>
      <c r="BC1130" s="35"/>
      <c r="BD1130" s="35"/>
      <c r="BE1130" s="35"/>
      <c r="BF1130" s="35"/>
      <c r="BG1130" s="35"/>
      <c r="BH1130" s="35"/>
      <c r="BI1130" s="35"/>
      <c r="BJ1130" s="35"/>
      <c r="BK1130" s="35"/>
      <c r="BL1130" s="35"/>
      <c r="BM1130" s="35"/>
      <c r="BN1130" s="35"/>
      <c r="BO1130" s="35"/>
      <c r="BP1130" s="35"/>
      <c r="BQ1130" s="35"/>
    </row>
    <row r="1131" spans="1:69">
      <c r="A1131" s="35"/>
      <c r="B1131" s="35"/>
      <c r="C1131" s="35"/>
      <c r="D1131" s="35"/>
      <c r="E1131" s="35"/>
      <c r="F1131" s="35"/>
      <c r="G1131" s="35"/>
      <c r="H1131" s="35"/>
      <c r="I1131" s="30"/>
      <c r="J1131" s="35"/>
      <c r="K1131" s="35"/>
      <c r="L1131" s="35"/>
      <c r="M1131" s="35"/>
      <c r="N1131" s="35"/>
      <c r="O1131" s="35"/>
      <c r="P1131" s="35"/>
      <c r="Q1131" s="35"/>
      <c r="R1131" s="190"/>
      <c r="S1131" s="35"/>
      <c r="T1131" s="35"/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5"/>
      <c r="AF1131" s="35"/>
      <c r="AG1131" s="35"/>
      <c r="AH1131" s="35"/>
      <c r="AI1131" s="35"/>
      <c r="AJ1131" s="35"/>
      <c r="AK1131" s="35"/>
      <c r="AL1131" s="35"/>
      <c r="AM1131" s="35"/>
      <c r="AN1131" s="35"/>
      <c r="AO1131" s="35"/>
      <c r="AP1131" s="35"/>
      <c r="AQ1131" s="35"/>
      <c r="AR1131" s="35"/>
      <c r="AS1131" s="35"/>
      <c r="AT1131" s="35"/>
      <c r="AU1131" s="35"/>
      <c r="AV1131" s="35"/>
      <c r="AW1131" s="35"/>
      <c r="AX1131" s="35"/>
      <c r="AY1131" s="35"/>
      <c r="AZ1131" s="35"/>
      <c r="BA1131" s="35"/>
      <c r="BB1131" s="35"/>
      <c r="BC1131" s="35"/>
      <c r="BD1131" s="35"/>
      <c r="BE1131" s="35"/>
      <c r="BF1131" s="35"/>
      <c r="BG1131" s="35"/>
      <c r="BH1131" s="35"/>
      <c r="BI1131" s="35"/>
      <c r="BJ1131" s="35"/>
      <c r="BK1131" s="35"/>
      <c r="BL1131" s="35"/>
      <c r="BM1131" s="35"/>
      <c r="BN1131" s="35"/>
      <c r="BO1131" s="35"/>
      <c r="BP1131" s="35"/>
      <c r="BQ1131" s="35"/>
    </row>
    <row r="1132" spans="1:69">
      <c r="A1132" s="35"/>
      <c r="B1132" s="35"/>
      <c r="C1132" s="35"/>
      <c r="D1132" s="35"/>
      <c r="E1132" s="35"/>
      <c r="F1132" s="35"/>
      <c r="G1132" s="35"/>
      <c r="H1132" s="35"/>
      <c r="I1132" s="30"/>
      <c r="J1132" s="35"/>
      <c r="K1132" s="35"/>
      <c r="L1132" s="35"/>
      <c r="M1132" s="35"/>
      <c r="N1132" s="35"/>
      <c r="O1132" s="35"/>
      <c r="P1132" s="35"/>
      <c r="Q1132" s="35"/>
      <c r="R1132" s="190"/>
      <c r="S1132" s="35"/>
      <c r="T1132" s="35"/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5"/>
      <c r="AF1132" s="35"/>
      <c r="AG1132" s="35"/>
      <c r="AH1132" s="35"/>
      <c r="AI1132" s="35"/>
      <c r="AJ1132" s="35"/>
      <c r="AK1132" s="35"/>
      <c r="AL1132" s="35"/>
      <c r="AM1132" s="35"/>
      <c r="AN1132" s="35"/>
      <c r="AO1132" s="35"/>
      <c r="AP1132" s="35"/>
      <c r="AQ1132" s="35"/>
      <c r="AR1132" s="35"/>
      <c r="AS1132" s="35"/>
      <c r="AT1132" s="35"/>
      <c r="AU1132" s="35"/>
      <c r="AV1132" s="35"/>
      <c r="AW1132" s="35"/>
      <c r="AX1132" s="35"/>
      <c r="AY1132" s="35"/>
      <c r="AZ1132" s="35"/>
      <c r="BA1132" s="35"/>
      <c r="BB1132" s="35"/>
      <c r="BC1132" s="35"/>
      <c r="BD1132" s="35"/>
      <c r="BE1132" s="35"/>
      <c r="BF1132" s="35"/>
      <c r="BG1132" s="35"/>
      <c r="BH1132" s="35"/>
      <c r="BI1132" s="35"/>
      <c r="BJ1132" s="35"/>
      <c r="BK1132" s="35"/>
      <c r="BL1132" s="35"/>
      <c r="BM1132" s="35"/>
      <c r="BN1132" s="35"/>
      <c r="BO1132" s="35"/>
      <c r="BP1132" s="35"/>
      <c r="BQ1132" s="35"/>
    </row>
    <row r="1133" spans="1:69">
      <c r="A1133" s="35"/>
      <c r="B1133" s="35"/>
      <c r="C1133" s="35"/>
      <c r="D1133" s="35"/>
      <c r="E1133" s="35"/>
      <c r="F1133" s="35"/>
      <c r="G1133" s="35"/>
      <c r="H1133" s="35"/>
      <c r="I1133" s="30"/>
      <c r="J1133" s="35"/>
      <c r="K1133" s="35"/>
      <c r="L1133" s="35"/>
      <c r="M1133" s="35"/>
      <c r="N1133" s="35"/>
      <c r="O1133" s="35"/>
      <c r="P1133" s="35"/>
      <c r="Q1133" s="35"/>
      <c r="R1133" s="190"/>
      <c r="S1133" s="35"/>
      <c r="T1133" s="35"/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5"/>
      <c r="AF1133" s="35"/>
      <c r="AG1133" s="35"/>
      <c r="AH1133" s="35"/>
      <c r="AI1133" s="35"/>
      <c r="AJ1133" s="35"/>
      <c r="AK1133" s="35"/>
      <c r="AL1133" s="35"/>
      <c r="AM1133" s="35"/>
      <c r="AN1133" s="35"/>
      <c r="AO1133" s="35"/>
      <c r="AP1133" s="35"/>
      <c r="AQ1133" s="35"/>
      <c r="AR1133" s="35"/>
      <c r="AS1133" s="35"/>
      <c r="AT1133" s="35"/>
      <c r="AU1133" s="35"/>
      <c r="AV1133" s="35"/>
      <c r="AW1133" s="35"/>
      <c r="AX1133" s="35"/>
      <c r="AY1133" s="35"/>
      <c r="AZ1133" s="35"/>
      <c r="BA1133" s="35"/>
      <c r="BB1133" s="35"/>
      <c r="BC1133" s="35"/>
      <c r="BD1133" s="35"/>
      <c r="BE1133" s="35"/>
      <c r="BF1133" s="35"/>
      <c r="BG1133" s="35"/>
      <c r="BH1133" s="35"/>
      <c r="BI1133" s="35"/>
      <c r="BJ1133" s="35"/>
      <c r="BK1133" s="35"/>
      <c r="BL1133" s="35"/>
      <c r="BM1133" s="35"/>
      <c r="BN1133" s="35"/>
      <c r="BO1133" s="35"/>
      <c r="BP1133" s="35"/>
      <c r="BQ1133" s="35"/>
    </row>
    <row r="1134" spans="1:69">
      <c r="A1134" s="35"/>
      <c r="B1134" s="35"/>
      <c r="C1134" s="35"/>
      <c r="D1134" s="35"/>
      <c r="E1134" s="35"/>
      <c r="F1134" s="35"/>
      <c r="G1134" s="35"/>
      <c r="H1134" s="35"/>
      <c r="I1134" s="30"/>
      <c r="J1134" s="35"/>
      <c r="K1134" s="35"/>
      <c r="L1134" s="35"/>
      <c r="M1134" s="35"/>
      <c r="N1134" s="35"/>
      <c r="O1134" s="35"/>
      <c r="P1134" s="35"/>
      <c r="Q1134" s="35"/>
      <c r="R1134" s="190"/>
      <c r="S1134" s="35"/>
      <c r="T1134" s="35"/>
      <c r="U1134" s="35"/>
      <c r="V1134" s="35"/>
      <c r="W1134" s="35"/>
      <c r="X1134" s="35"/>
      <c r="Y1134" s="35"/>
      <c r="Z1134" s="35"/>
      <c r="AA1134" s="35"/>
      <c r="AB1134" s="35"/>
      <c r="AC1134" s="35"/>
      <c r="AD1134" s="35"/>
      <c r="AE1134" s="35"/>
      <c r="AF1134" s="35"/>
      <c r="AG1134" s="35"/>
      <c r="AH1134" s="35"/>
      <c r="AI1134" s="35"/>
      <c r="AJ1134" s="35"/>
      <c r="AK1134" s="35"/>
      <c r="AL1134" s="35"/>
      <c r="AM1134" s="35"/>
      <c r="AN1134" s="35"/>
      <c r="AO1134" s="35"/>
      <c r="AP1134" s="35"/>
      <c r="AQ1134" s="35"/>
      <c r="AR1134" s="35"/>
      <c r="AS1134" s="35"/>
      <c r="AT1134" s="35"/>
      <c r="AU1134" s="35"/>
      <c r="AV1134" s="35"/>
      <c r="AW1134" s="35"/>
      <c r="AX1134" s="35"/>
      <c r="AY1134" s="35"/>
      <c r="AZ1134" s="35"/>
      <c r="BA1134" s="35"/>
      <c r="BB1134" s="35"/>
      <c r="BC1134" s="35"/>
      <c r="BD1134" s="35"/>
      <c r="BE1134" s="35"/>
      <c r="BF1134" s="35"/>
      <c r="BG1134" s="35"/>
      <c r="BH1134" s="35"/>
      <c r="BI1134" s="35"/>
      <c r="BJ1134" s="35"/>
      <c r="BK1134" s="35"/>
      <c r="BL1134" s="35"/>
      <c r="BM1134" s="35"/>
      <c r="BN1134" s="35"/>
      <c r="BO1134" s="35"/>
      <c r="BP1134" s="35"/>
      <c r="BQ1134" s="35"/>
    </row>
    <row r="1135" spans="1:69">
      <c r="A1135" s="35"/>
      <c r="B1135" s="35"/>
      <c r="C1135" s="35"/>
      <c r="D1135" s="35"/>
      <c r="E1135" s="35"/>
      <c r="F1135" s="35"/>
      <c r="G1135" s="35"/>
      <c r="H1135" s="35"/>
      <c r="I1135" s="30"/>
      <c r="J1135" s="35"/>
      <c r="K1135" s="35"/>
      <c r="L1135" s="35"/>
      <c r="M1135" s="35"/>
      <c r="N1135" s="35"/>
      <c r="O1135" s="35"/>
      <c r="P1135" s="35"/>
      <c r="Q1135" s="35"/>
      <c r="R1135" s="190"/>
      <c r="S1135" s="35"/>
      <c r="T1135" s="35"/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5"/>
      <c r="AF1135" s="35"/>
      <c r="AG1135" s="35"/>
      <c r="AH1135" s="35"/>
      <c r="AI1135" s="35"/>
      <c r="AJ1135" s="35"/>
      <c r="AK1135" s="35"/>
      <c r="AL1135" s="35"/>
      <c r="AM1135" s="35"/>
      <c r="AN1135" s="35"/>
      <c r="AO1135" s="35"/>
      <c r="AP1135" s="35"/>
      <c r="AQ1135" s="35"/>
      <c r="AR1135" s="35"/>
      <c r="AS1135" s="35"/>
      <c r="AT1135" s="35"/>
      <c r="AU1135" s="35"/>
      <c r="AV1135" s="35"/>
      <c r="AW1135" s="35"/>
      <c r="AX1135" s="35"/>
      <c r="AY1135" s="35"/>
      <c r="AZ1135" s="35"/>
      <c r="BA1135" s="35"/>
      <c r="BB1135" s="35"/>
      <c r="BC1135" s="35"/>
      <c r="BD1135" s="35"/>
      <c r="BE1135" s="35"/>
      <c r="BF1135" s="35"/>
      <c r="BG1135" s="35"/>
      <c r="BH1135" s="35"/>
      <c r="BI1135" s="35"/>
      <c r="BJ1135" s="35"/>
      <c r="BK1135" s="35"/>
      <c r="BL1135" s="35"/>
      <c r="BM1135" s="35"/>
      <c r="BN1135" s="35"/>
      <c r="BO1135" s="35"/>
      <c r="BP1135" s="35"/>
      <c r="BQ1135" s="35"/>
    </row>
    <row r="1136" spans="1:69">
      <c r="A1136" s="35"/>
      <c r="B1136" s="35"/>
      <c r="C1136" s="35"/>
      <c r="D1136" s="35"/>
      <c r="E1136" s="35"/>
      <c r="F1136" s="35"/>
      <c r="G1136" s="35"/>
      <c r="H1136" s="35"/>
      <c r="I1136" s="30"/>
      <c r="J1136" s="35"/>
      <c r="K1136" s="35"/>
      <c r="L1136" s="35"/>
      <c r="M1136" s="35"/>
      <c r="N1136" s="35"/>
      <c r="O1136" s="35"/>
      <c r="P1136" s="35"/>
      <c r="Q1136" s="35"/>
      <c r="R1136" s="190"/>
      <c r="S1136" s="35"/>
      <c r="T1136" s="35"/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5"/>
      <c r="AF1136" s="35"/>
      <c r="AG1136" s="35"/>
      <c r="AH1136" s="35"/>
      <c r="AI1136" s="35"/>
      <c r="AJ1136" s="35"/>
      <c r="AK1136" s="35"/>
      <c r="AL1136" s="35"/>
      <c r="AM1136" s="35"/>
      <c r="AN1136" s="35"/>
      <c r="AO1136" s="35"/>
      <c r="AP1136" s="35"/>
      <c r="AQ1136" s="35"/>
      <c r="AR1136" s="35"/>
      <c r="AS1136" s="35"/>
      <c r="AT1136" s="35"/>
      <c r="AU1136" s="35"/>
      <c r="AV1136" s="35"/>
      <c r="AW1136" s="35"/>
      <c r="AX1136" s="35"/>
      <c r="AY1136" s="35"/>
      <c r="AZ1136" s="35"/>
      <c r="BA1136" s="35"/>
      <c r="BB1136" s="35"/>
      <c r="BC1136" s="35"/>
      <c r="BD1136" s="35"/>
      <c r="BE1136" s="35"/>
      <c r="BF1136" s="35"/>
      <c r="BG1136" s="35"/>
      <c r="BH1136" s="35"/>
      <c r="BI1136" s="35"/>
      <c r="BJ1136" s="35"/>
      <c r="BK1136" s="35"/>
      <c r="BL1136" s="35"/>
      <c r="BM1136" s="35"/>
      <c r="BN1136" s="35"/>
      <c r="BO1136" s="35"/>
      <c r="BP1136" s="35"/>
      <c r="BQ1136" s="35"/>
    </row>
    <row r="1137" spans="1:69">
      <c r="A1137" s="35"/>
      <c r="B1137" s="35"/>
      <c r="C1137" s="35"/>
      <c r="D1137" s="35"/>
      <c r="E1137" s="35"/>
      <c r="F1137" s="35"/>
      <c r="G1137" s="35"/>
      <c r="H1137" s="35"/>
      <c r="I1137" s="30"/>
      <c r="J1137" s="35"/>
      <c r="K1137" s="35"/>
      <c r="L1137" s="35"/>
      <c r="M1137" s="35"/>
      <c r="N1137" s="35"/>
      <c r="O1137" s="35"/>
      <c r="P1137" s="35"/>
      <c r="Q1137" s="35"/>
      <c r="R1137" s="190"/>
      <c r="S1137" s="35"/>
      <c r="T1137" s="35"/>
      <c r="U1137" s="35"/>
      <c r="V1137" s="35"/>
      <c r="W1137" s="35"/>
      <c r="X1137" s="35"/>
      <c r="Y1137" s="35"/>
      <c r="Z1137" s="35"/>
      <c r="AA1137" s="35"/>
      <c r="AB1137" s="35"/>
      <c r="AC1137" s="35"/>
      <c r="AD1137" s="35"/>
      <c r="AE1137" s="35"/>
      <c r="AF1137" s="35"/>
      <c r="AG1137" s="35"/>
      <c r="AH1137" s="35"/>
      <c r="AI1137" s="35"/>
      <c r="AJ1137" s="35"/>
      <c r="AK1137" s="35"/>
      <c r="AL1137" s="35"/>
      <c r="AM1137" s="35"/>
      <c r="AN1137" s="35"/>
      <c r="AO1137" s="35"/>
      <c r="AP1137" s="35"/>
      <c r="AQ1137" s="35"/>
      <c r="AR1137" s="35"/>
      <c r="AS1137" s="35"/>
      <c r="AT1137" s="35"/>
      <c r="AU1137" s="35"/>
      <c r="AV1137" s="35"/>
      <c r="AW1137" s="35"/>
      <c r="AX1137" s="35"/>
      <c r="AY1137" s="35"/>
      <c r="AZ1137" s="35"/>
      <c r="BA1137" s="35"/>
      <c r="BB1137" s="35"/>
      <c r="BC1137" s="35"/>
      <c r="BD1137" s="35"/>
      <c r="BE1137" s="35"/>
      <c r="BF1137" s="35"/>
      <c r="BG1137" s="35"/>
      <c r="BH1137" s="35"/>
      <c r="BI1137" s="35"/>
      <c r="BJ1137" s="35"/>
      <c r="BK1137" s="35"/>
      <c r="BL1137" s="35"/>
      <c r="BM1137" s="35"/>
      <c r="BN1137" s="35"/>
      <c r="BO1137" s="35"/>
      <c r="BP1137" s="35"/>
      <c r="BQ1137" s="35"/>
    </row>
    <row r="1138" spans="1:69">
      <c r="A1138" s="35"/>
      <c r="B1138" s="35"/>
      <c r="C1138" s="35"/>
      <c r="D1138" s="35"/>
      <c r="E1138" s="35"/>
      <c r="F1138" s="35"/>
      <c r="G1138" s="35"/>
      <c r="H1138" s="35"/>
      <c r="I1138" s="30"/>
      <c r="J1138" s="35"/>
      <c r="K1138" s="35"/>
      <c r="L1138" s="35"/>
      <c r="M1138" s="35"/>
      <c r="N1138" s="35"/>
      <c r="O1138" s="35"/>
      <c r="P1138" s="35"/>
      <c r="Q1138" s="35"/>
      <c r="R1138" s="190"/>
      <c r="S1138" s="35"/>
      <c r="T1138" s="35"/>
      <c r="U1138" s="35"/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5"/>
      <c r="AF1138" s="35"/>
      <c r="AG1138" s="35"/>
      <c r="AH1138" s="35"/>
      <c r="AI1138" s="35"/>
      <c r="AJ1138" s="35"/>
      <c r="AK1138" s="35"/>
      <c r="AL1138" s="35"/>
      <c r="AM1138" s="35"/>
      <c r="AN1138" s="35"/>
      <c r="AO1138" s="35"/>
      <c r="AP1138" s="35"/>
      <c r="AQ1138" s="35"/>
      <c r="AR1138" s="35"/>
      <c r="AS1138" s="35"/>
      <c r="AT1138" s="35"/>
      <c r="AU1138" s="35"/>
      <c r="AV1138" s="35"/>
      <c r="AW1138" s="35"/>
      <c r="AX1138" s="35"/>
      <c r="AY1138" s="35"/>
      <c r="AZ1138" s="35"/>
      <c r="BA1138" s="35"/>
      <c r="BB1138" s="35"/>
      <c r="BC1138" s="35"/>
      <c r="BD1138" s="35"/>
      <c r="BE1138" s="35"/>
      <c r="BF1138" s="35"/>
      <c r="BG1138" s="35"/>
      <c r="BH1138" s="35"/>
      <c r="BI1138" s="35"/>
      <c r="BJ1138" s="35"/>
      <c r="BK1138" s="35"/>
      <c r="BL1138" s="35"/>
      <c r="BM1138" s="35"/>
      <c r="BN1138" s="35"/>
      <c r="BO1138" s="35"/>
      <c r="BP1138" s="35"/>
      <c r="BQ1138" s="35"/>
    </row>
    <row r="1139" spans="1:69">
      <c r="A1139" s="35"/>
      <c r="B1139" s="35"/>
      <c r="C1139" s="35"/>
      <c r="D1139" s="35"/>
      <c r="E1139" s="35"/>
      <c r="F1139" s="35"/>
      <c r="G1139" s="35"/>
      <c r="H1139" s="35"/>
      <c r="I1139" s="30"/>
      <c r="J1139" s="35"/>
      <c r="K1139" s="35"/>
      <c r="L1139" s="35"/>
      <c r="M1139" s="35"/>
      <c r="N1139" s="35"/>
      <c r="O1139" s="35"/>
      <c r="P1139" s="35"/>
      <c r="Q1139" s="35"/>
      <c r="R1139" s="190"/>
      <c r="S1139" s="35"/>
      <c r="T1139" s="35"/>
      <c r="U1139" s="35"/>
      <c r="V1139" s="35"/>
      <c r="W1139" s="35"/>
      <c r="X1139" s="35"/>
      <c r="Y1139" s="35"/>
      <c r="Z1139" s="35"/>
      <c r="AA1139" s="35"/>
      <c r="AB1139" s="35"/>
      <c r="AC1139" s="35"/>
      <c r="AD1139" s="35"/>
      <c r="AE1139" s="35"/>
      <c r="AF1139" s="35"/>
      <c r="AG1139" s="35"/>
      <c r="AH1139" s="35"/>
      <c r="AI1139" s="35"/>
      <c r="AJ1139" s="35"/>
      <c r="AK1139" s="35"/>
      <c r="AL1139" s="35"/>
      <c r="AM1139" s="35"/>
      <c r="AN1139" s="35"/>
      <c r="AO1139" s="35"/>
      <c r="AP1139" s="35"/>
      <c r="AQ1139" s="35"/>
      <c r="AR1139" s="35"/>
      <c r="AS1139" s="35"/>
      <c r="AT1139" s="35"/>
      <c r="AU1139" s="35"/>
      <c r="AV1139" s="35"/>
      <c r="AW1139" s="35"/>
      <c r="AX1139" s="35"/>
      <c r="AY1139" s="35"/>
      <c r="AZ1139" s="35"/>
      <c r="BA1139" s="35"/>
      <c r="BB1139" s="35"/>
      <c r="BC1139" s="35"/>
      <c r="BD1139" s="35"/>
      <c r="BE1139" s="35"/>
      <c r="BF1139" s="35"/>
      <c r="BG1139" s="35"/>
      <c r="BH1139" s="35"/>
      <c r="BI1139" s="35"/>
      <c r="BJ1139" s="35"/>
      <c r="BK1139" s="35"/>
      <c r="BL1139" s="35"/>
      <c r="BM1139" s="35"/>
      <c r="BN1139" s="35"/>
      <c r="BO1139" s="35"/>
      <c r="BP1139" s="35"/>
      <c r="BQ1139" s="35"/>
    </row>
    <row r="1140" spans="1:69">
      <c r="A1140" s="35"/>
      <c r="B1140" s="35"/>
      <c r="C1140" s="35"/>
      <c r="D1140" s="35"/>
      <c r="E1140" s="35"/>
      <c r="F1140" s="35"/>
      <c r="G1140" s="35"/>
      <c r="H1140" s="35"/>
      <c r="I1140" s="30"/>
      <c r="J1140" s="35"/>
      <c r="K1140" s="35"/>
      <c r="L1140" s="35"/>
      <c r="M1140" s="35"/>
      <c r="N1140" s="35"/>
      <c r="O1140" s="35"/>
      <c r="P1140" s="35"/>
      <c r="Q1140" s="35"/>
      <c r="R1140" s="190"/>
      <c r="S1140" s="35"/>
      <c r="T1140" s="35"/>
      <c r="U1140" s="35"/>
      <c r="V1140" s="35"/>
      <c r="W1140" s="35"/>
      <c r="X1140" s="35"/>
      <c r="Y1140" s="35"/>
      <c r="Z1140" s="35"/>
      <c r="AA1140" s="35"/>
      <c r="AB1140" s="35"/>
      <c r="AC1140" s="35"/>
      <c r="AD1140" s="35"/>
      <c r="AE1140" s="35"/>
      <c r="AF1140" s="35"/>
      <c r="AG1140" s="35"/>
      <c r="AH1140" s="35"/>
      <c r="AI1140" s="35"/>
      <c r="AJ1140" s="35"/>
      <c r="AK1140" s="35"/>
      <c r="AL1140" s="35"/>
      <c r="AM1140" s="35"/>
      <c r="AN1140" s="35"/>
      <c r="AO1140" s="35"/>
      <c r="AP1140" s="35"/>
      <c r="AQ1140" s="35"/>
      <c r="AR1140" s="35"/>
      <c r="AS1140" s="35"/>
      <c r="AT1140" s="35"/>
      <c r="AU1140" s="35"/>
      <c r="AV1140" s="35"/>
      <c r="AW1140" s="35"/>
      <c r="AX1140" s="35"/>
      <c r="AY1140" s="35"/>
      <c r="AZ1140" s="35"/>
      <c r="BA1140" s="35"/>
      <c r="BB1140" s="35"/>
      <c r="BC1140" s="35"/>
      <c r="BD1140" s="35"/>
      <c r="BE1140" s="35"/>
      <c r="BF1140" s="35"/>
      <c r="BG1140" s="35"/>
      <c r="BH1140" s="35"/>
      <c r="BI1140" s="35"/>
      <c r="BJ1140" s="35"/>
      <c r="BK1140" s="35"/>
      <c r="BL1140" s="35"/>
      <c r="BM1140" s="35"/>
      <c r="BN1140" s="35"/>
      <c r="BO1140" s="35"/>
      <c r="BP1140" s="35"/>
      <c r="BQ1140" s="35"/>
    </row>
    <row r="1141" spans="1:69">
      <c r="A1141" s="35"/>
      <c r="B1141" s="35"/>
      <c r="C1141" s="35"/>
      <c r="D1141" s="35"/>
      <c r="E1141" s="35"/>
      <c r="F1141" s="35"/>
      <c r="G1141" s="35"/>
      <c r="H1141" s="35"/>
      <c r="I1141" s="30"/>
      <c r="J1141" s="35"/>
      <c r="K1141" s="35"/>
      <c r="L1141" s="35"/>
      <c r="M1141" s="35"/>
      <c r="N1141" s="35"/>
      <c r="O1141" s="35"/>
      <c r="P1141" s="35"/>
      <c r="Q1141" s="35"/>
      <c r="R1141" s="190"/>
      <c r="S1141" s="35"/>
      <c r="T1141" s="35"/>
      <c r="U1141" s="35"/>
      <c r="V1141" s="35"/>
      <c r="W1141" s="35"/>
      <c r="X1141" s="35"/>
      <c r="Y1141" s="35"/>
      <c r="Z1141" s="35"/>
      <c r="AA1141" s="35"/>
      <c r="AB1141" s="35"/>
      <c r="AC1141" s="35"/>
      <c r="AD1141" s="35"/>
      <c r="AE1141" s="35"/>
      <c r="AF1141" s="35"/>
      <c r="AG1141" s="35"/>
      <c r="AH1141" s="35"/>
      <c r="AI1141" s="35"/>
      <c r="AJ1141" s="35"/>
      <c r="AK1141" s="35"/>
      <c r="AL1141" s="35"/>
      <c r="AM1141" s="35"/>
      <c r="AN1141" s="35"/>
      <c r="AO1141" s="35"/>
      <c r="AP1141" s="35"/>
      <c r="AQ1141" s="35"/>
      <c r="AR1141" s="35"/>
      <c r="AS1141" s="35"/>
      <c r="AT1141" s="35"/>
      <c r="AU1141" s="35"/>
      <c r="AV1141" s="35"/>
      <c r="AW1141" s="35"/>
      <c r="AX1141" s="35"/>
      <c r="AY1141" s="35"/>
      <c r="AZ1141" s="35"/>
      <c r="BA1141" s="35"/>
      <c r="BB1141" s="35"/>
      <c r="BC1141" s="35"/>
      <c r="BD1141" s="35"/>
      <c r="BE1141" s="35"/>
      <c r="BF1141" s="35"/>
      <c r="BG1141" s="35"/>
      <c r="BH1141" s="35"/>
      <c r="BI1141" s="35"/>
      <c r="BJ1141" s="35"/>
      <c r="BK1141" s="35"/>
      <c r="BL1141" s="35"/>
      <c r="BM1141" s="35"/>
      <c r="BN1141" s="35"/>
      <c r="BO1141" s="35"/>
      <c r="BP1141" s="35"/>
      <c r="BQ1141" s="35"/>
    </row>
    <row r="1142" spans="1:69">
      <c r="A1142" s="35"/>
      <c r="B1142" s="35"/>
      <c r="C1142" s="35"/>
      <c r="D1142" s="35"/>
      <c r="E1142" s="35"/>
      <c r="F1142" s="35"/>
      <c r="G1142" s="35"/>
      <c r="H1142" s="35"/>
      <c r="I1142" s="30"/>
      <c r="J1142" s="35"/>
      <c r="K1142" s="35"/>
      <c r="L1142" s="35"/>
      <c r="M1142" s="35"/>
      <c r="N1142" s="35"/>
      <c r="O1142" s="35"/>
      <c r="P1142" s="35"/>
      <c r="Q1142" s="35"/>
      <c r="R1142" s="190"/>
      <c r="S1142" s="35"/>
      <c r="T1142" s="35"/>
      <c r="U1142" s="35"/>
      <c r="V1142" s="35"/>
      <c r="W1142" s="35"/>
      <c r="X1142" s="35"/>
      <c r="Y1142" s="35"/>
      <c r="Z1142" s="35"/>
      <c r="AA1142" s="35"/>
      <c r="AB1142" s="35"/>
      <c r="AC1142" s="35"/>
      <c r="AD1142" s="35"/>
      <c r="AE1142" s="35"/>
      <c r="AF1142" s="35"/>
      <c r="AG1142" s="35"/>
      <c r="AH1142" s="35"/>
      <c r="AI1142" s="35"/>
      <c r="AJ1142" s="35"/>
      <c r="AK1142" s="35"/>
      <c r="AL1142" s="35"/>
      <c r="AM1142" s="35"/>
      <c r="AN1142" s="35"/>
      <c r="AO1142" s="35"/>
      <c r="AP1142" s="35"/>
      <c r="AQ1142" s="35"/>
      <c r="AR1142" s="35"/>
      <c r="AS1142" s="35"/>
      <c r="AT1142" s="35"/>
      <c r="AU1142" s="35"/>
      <c r="AV1142" s="35"/>
      <c r="AW1142" s="35"/>
      <c r="AX1142" s="35"/>
      <c r="AY1142" s="35"/>
      <c r="AZ1142" s="35"/>
      <c r="BA1142" s="35"/>
      <c r="BB1142" s="35"/>
      <c r="BC1142" s="35"/>
      <c r="BD1142" s="35"/>
      <c r="BE1142" s="35"/>
      <c r="BF1142" s="35"/>
      <c r="BG1142" s="35"/>
      <c r="BH1142" s="35"/>
      <c r="BI1142" s="35"/>
      <c r="BJ1142" s="35"/>
      <c r="BK1142" s="35"/>
      <c r="BL1142" s="35"/>
      <c r="BM1142" s="35"/>
      <c r="BN1142" s="35"/>
      <c r="BO1142" s="35"/>
      <c r="BP1142" s="35"/>
      <c r="BQ1142" s="35"/>
    </row>
    <row r="1143" spans="1:69">
      <c r="A1143" s="35"/>
      <c r="B1143" s="35"/>
      <c r="C1143" s="35"/>
      <c r="D1143" s="35"/>
      <c r="E1143" s="35"/>
      <c r="F1143" s="35"/>
      <c r="G1143" s="35"/>
      <c r="H1143" s="35"/>
      <c r="I1143" s="30"/>
      <c r="J1143" s="35"/>
      <c r="K1143" s="35"/>
      <c r="L1143" s="35"/>
      <c r="M1143" s="35"/>
      <c r="N1143" s="35"/>
      <c r="O1143" s="35"/>
      <c r="P1143" s="35"/>
      <c r="Q1143" s="35"/>
      <c r="R1143" s="190"/>
      <c r="S1143" s="35"/>
      <c r="T1143" s="35"/>
      <c r="U1143" s="35"/>
      <c r="V1143" s="35"/>
      <c r="W1143" s="35"/>
      <c r="X1143" s="35"/>
      <c r="Y1143" s="35"/>
      <c r="Z1143" s="35"/>
      <c r="AA1143" s="35"/>
      <c r="AB1143" s="35"/>
      <c r="AC1143" s="35"/>
      <c r="AD1143" s="35"/>
      <c r="AE1143" s="35"/>
      <c r="AF1143" s="35"/>
      <c r="AG1143" s="35"/>
      <c r="AH1143" s="35"/>
      <c r="AI1143" s="35"/>
      <c r="AJ1143" s="35"/>
      <c r="AK1143" s="35"/>
      <c r="AL1143" s="35"/>
      <c r="AM1143" s="35"/>
      <c r="AN1143" s="35"/>
      <c r="AO1143" s="35"/>
      <c r="AP1143" s="35"/>
      <c r="AQ1143" s="35"/>
      <c r="AR1143" s="35"/>
      <c r="AS1143" s="35"/>
      <c r="AT1143" s="35"/>
      <c r="AU1143" s="35"/>
      <c r="AV1143" s="35"/>
      <c r="AW1143" s="35"/>
      <c r="AX1143" s="35"/>
      <c r="AY1143" s="35"/>
      <c r="AZ1143" s="35"/>
      <c r="BA1143" s="35"/>
      <c r="BB1143" s="35"/>
      <c r="BC1143" s="35"/>
      <c r="BD1143" s="35"/>
      <c r="BE1143" s="35"/>
      <c r="BF1143" s="35"/>
      <c r="BG1143" s="35"/>
      <c r="BH1143" s="35"/>
      <c r="BI1143" s="35"/>
      <c r="BJ1143" s="35"/>
      <c r="BK1143" s="35"/>
      <c r="BL1143" s="35"/>
      <c r="BM1143" s="35"/>
      <c r="BN1143" s="35"/>
      <c r="BO1143" s="35"/>
      <c r="BP1143" s="35"/>
      <c r="BQ1143" s="35"/>
    </row>
    <row r="1144" spans="1:69">
      <c r="A1144" s="35"/>
      <c r="B1144" s="35"/>
      <c r="C1144" s="35"/>
      <c r="D1144" s="35"/>
      <c r="E1144" s="35"/>
      <c r="F1144" s="35"/>
      <c r="G1144" s="35"/>
      <c r="H1144" s="35"/>
      <c r="I1144" s="30"/>
      <c r="J1144" s="35"/>
      <c r="K1144" s="35"/>
      <c r="L1144" s="35"/>
      <c r="M1144" s="35"/>
      <c r="N1144" s="35"/>
      <c r="O1144" s="35"/>
      <c r="P1144" s="35"/>
      <c r="Q1144" s="35"/>
      <c r="R1144" s="190"/>
      <c r="S1144" s="35"/>
      <c r="T1144" s="35"/>
      <c r="U1144" s="35"/>
      <c r="V1144" s="35"/>
      <c r="W1144" s="35"/>
      <c r="X1144" s="35"/>
      <c r="Y1144" s="35"/>
      <c r="Z1144" s="35"/>
      <c r="AA1144" s="35"/>
      <c r="AB1144" s="35"/>
      <c r="AC1144" s="35"/>
      <c r="AD1144" s="35"/>
      <c r="AE1144" s="35"/>
      <c r="AF1144" s="35"/>
      <c r="AG1144" s="35"/>
      <c r="AH1144" s="35"/>
      <c r="AI1144" s="35"/>
      <c r="AJ1144" s="35"/>
      <c r="AK1144" s="35"/>
      <c r="AL1144" s="35"/>
      <c r="AM1144" s="35"/>
      <c r="AN1144" s="35"/>
      <c r="AO1144" s="35"/>
      <c r="AP1144" s="35"/>
      <c r="AQ1144" s="35"/>
      <c r="AR1144" s="35"/>
      <c r="AS1144" s="35"/>
      <c r="AT1144" s="35"/>
      <c r="AU1144" s="35"/>
      <c r="AV1144" s="35"/>
      <c r="AW1144" s="35"/>
      <c r="AX1144" s="35"/>
      <c r="AY1144" s="35"/>
      <c r="AZ1144" s="35"/>
      <c r="BA1144" s="35"/>
      <c r="BB1144" s="35"/>
      <c r="BC1144" s="35"/>
      <c r="BD1144" s="35"/>
      <c r="BE1144" s="35"/>
      <c r="BF1144" s="35"/>
      <c r="BG1144" s="35"/>
      <c r="BH1144" s="35"/>
      <c r="BI1144" s="35"/>
      <c r="BJ1144" s="35"/>
      <c r="BK1144" s="35"/>
      <c r="BL1144" s="35"/>
      <c r="BM1144" s="35"/>
      <c r="BN1144" s="35"/>
      <c r="BO1144" s="35"/>
      <c r="BP1144" s="35"/>
      <c r="BQ1144" s="35"/>
    </row>
    <row r="1145" spans="1:69">
      <c r="A1145" s="35"/>
      <c r="B1145" s="35"/>
      <c r="C1145" s="35"/>
      <c r="D1145" s="35"/>
      <c r="E1145" s="35"/>
      <c r="F1145" s="35"/>
      <c r="G1145" s="35"/>
      <c r="H1145" s="35"/>
      <c r="I1145" s="30"/>
      <c r="J1145" s="35"/>
      <c r="K1145" s="35"/>
      <c r="L1145" s="35"/>
      <c r="M1145" s="35"/>
      <c r="N1145" s="35"/>
      <c r="O1145" s="35"/>
      <c r="P1145" s="35"/>
      <c r="Q1145" s="35"/>
      <c r="R1145" s="190"/>
      <c r="S1145" s="35"/>
      <c r="T1145" s="35"/>
      <c r="U1145" s="35"/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5"/>
      <c r="AF1145" s="35"/>
      <c r="AG1145" s="35"/>
      <c r="AH1145" s="35"/>
      <c r="AI1145" s="35"/>
      <c r="AJ1145" s="35"/>
      <c r="AK1145" s="35"/>
      <c r="AL1145" s="35"/>
      <c r="AM1145" s="35"/>
      <c r="AN1145" s="35"/>
      <c r="AO1145" s="35"/>
      <c r="AP1145" s="35"/>
      <c r="AQ1145" s="35"/>
      <c r="AR1145" s="35"/>
      <c r="AS1145" s="35"/>
      <c r="AT1145" s="35"/>
      <c r="AU1145" s="35"/>
      <c r="AV1145" s="35"/>
      <c r="AW1145" s="35"/>
      <c r="AX1145" s="35"/>
      <c r="AY1145" s="35"/>
      <c r="AZ1145" s="35"/>
      <c r="BA1145" s="35"/>
      <c r="BB1145" s="35"/>
      <c r="BC1145" s="35"/>
      <c r="BD1145" s="35"/>
      <c r="BE1145" s="35"/>
      <c r="BF1145" s="35"/>
      <c r="BG1145" s="35"/>
      <c r="BH1145" s="35"/>
      <c r="BI1145" s="35"/>
      <c r="BJ1145" s="35"/>
      <c r="BK1145" s="35"/>
      <c r="BL1145" s="35"/>
      <c r="BM1145" s="35"/>
      <c r="BN1145" s="35"/>
      <c r="BO1145" s="35"/>
      <c r="BP1145" s="35"/>
      <c r="BQ1145" s="35"/>
    </row>
    <row r="1146" spans="1:69">
      <c r="A1146" s="35"/>
      <c r="B1146" s="35"/>
      <c r="C1146" s="35"/>
      <c r="D1146" s="35"/>
      <c r="E1146" s="35"/>
      <c r="F1146" s="35"/>
      <c r="G1146" s="35"/>
      <c r="H1146" s="35"/>
      <c r="I1146" s="30"/>
      <c r="J1146" s="35"/>
      <c r="K1146" s="35"/>
      <c r="L1146" s="35"/>
      <c r="M1146" s="35"/>
      <c r="N1146" s="35"/>
      <c r="O1146" s="35"/>
      <c r="P1146" s="35"/>
      <c r="Q1146" s="35"/>
      <c r="R1146" s="190"/>
      <c r="S1146" s="35"/>
      <c r="T1146" s="35"/>
      <c r="U1146" s="35"/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5"/>
      <c r="AF1146" s="35"/>
      <c r="AG1146" s="35"/>
      <c r="AH1146" s="35"/>
      <c r="AI1146" s="35"/>
      <c r="AJ1146" s="35"/>
      <c r="AK1146" s="35"/>
      <c r="AL1146" s="35"/>
      <c r="AM1146" s="35"/>
      <c r="AN1146" s="35"/>
      <c r="AO1146" s="35"/>
      <c r="AP1146" s="35"/>
      <c r="AQ1146" s="35"/>
      <c r="AR1146" s="35"/>
      <c r="AS1146" s="35"/>
      <c r="AT1146" s="35"/>
      <c r="AU1146" s="35"/>
      <c r="AV1146" s="35"/>
      <c r="AW1146" s="35"/>
      <c r="AX1146" s="35"/>
      <c r="AY1146" s="35"/>
      <c r="AZ1146" s="35"/>
      <c r="BA1146" s="35"/>
      <c r="BB1146" s="35"/>
      <c r="BC1146" s="35"/>
      <c r="BD1146" s="35"/>
      <c r="BE1146" s="35"/>
      <c r="BF1146" s="35"/>
      <c r="BG1146" s="35"/>
      <c r="BH1146" s="35"/>
      <c r="BI1146" s="35"/>
      <c r="BJ1146" s="35"/>
      <c r="BK1146" s="35"/>
      <c r="BL1146" s="35"/>
      <c r="BM1146" s="35"/>
      <c r="BN1146" s="35"/>
      <c r="BO1146" s="35"/>
      <c r="BP1146" s="35"/>
      <c r="BQ1146" s="35"/>
    </row>
    <row r="1147" spans="1:69">
      <c r="A1147" s="35"/>
      <c r="B1147" s="35"/>
      <c r="C1147" s="35"/>
      <c r="D1147" s="35"/>
      <c r="E1147" s="35"/>
      <c r="F1147" s="35"/>
      <c r="G1147" s="35"/>
      <c r="H1147" s="35"/>
      <c r="I1147" s="30"/>
      <c r="J1147" s="35"/>
      <c r="K1147" s="35"/>
      <c r="L1147" s="35"/>
      <c r="M1147" s="35"/>
      <c r="N1147" s="35"/>
      <c r="O1147" s="35"/>
      <c r="P1147" s="35"/>
      <c r="Q1147" s="35"/>
      <c r="R1147" s="190"/>
      <c r="S1147" s="35"/>
      <c r="T1147" s="35"/>
      <c r="U1147" s="35"/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5"/>
      <c r="AF1147" s="35"/>
      <c r="AG1147" s="35"/>
      <c r="AH1147" s="35"/>
      <c r="AI1147" s="35"/>
      <c r="AJ1147" s="35"/>
      <c r="AK1147" s="35"/>
      <c r="AL1147" s="35"/>
      <c r="AM1147" s="35"/>
      <c r="AN1147" s="35"/>
      <c r="AO1147" s="35"/>
      <c r="AP1147" s="35"/>
      <c r="AQ1147" s="35"/>
      <c r="AR1147" s="35"/>
      <c r="AS1147" s="35"/>
      <c r="AT1147" s="35"/>
      <c r="AU1147" s="35"/>
      <c r="AV1147" s="35"/>
      <c r="AW1147" s="35"/>
      <c r="AX1147" s="35"/>
      <c r="AY1147" s="35"/>
      <c r="AZ1147" s="35"/>
      <c r="BA1147" s="35"/>
      <c r="BB1147" s="35"/>
      <c r="BC1147" s="35"/>
      <c r="BD1147" s="35"/>
      <c r="BE1147" s="35"/>
      <c r="BF1147" s="35"/>
      <c r="BG1147" s="35"/>
      <c r="BH1147" s="35"/>
      <c r="BI1147" s="35"/>
      <c r="BJ1147" s="35"/>
      <c r="BK1147" s="35"/>
      <c r="BL1147" s="35"/>
      <c r="BM1147" s="35"/>
      <c r="BN1147" s="35"/>
      <c r="BO1147" s="35"/>
      <c r="BP1147" s="35"/>
      <c r="BQ1147" s="35"/>
    </row>
    <row r="1148" spans="1:69">
      <c r="A1148" s="35"/>
      <c r="B1148" s="35"/>
      <c r="C1148" s="35"/>
      <c r="D1148" s="35"/>
      <c r="E1148" s="35"/>
      <c r="F1148" s="35"/>
      <c r="G1148" s="35"/>
      <c r="H1148" s="35"/>
      <c r="I1148" s="30"/>
      <c r="J1148" s="35"/>
      <c r="K1148" s="35"/>
      <c r="L1148" s="35"/>
      <c r="M1148" s="35"/>
      <c r="N1148" s="35"/>
      <c r="O1148" s="35"/>
      <c r="P1148" s="35"/>
      <c r="Q1148" s="35"/>
      <c r="R1148" s="190"/>
      <c r="S1148" s="35"/>
      <c r="T1148" s="35"/>
      <c r="U1148" s="35"/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5"/>
      <c r="AF1148" s="35"/>
      <c r="AG1148" s="35"/>
      <c r="AH1148" s="35"/>
      <c r="AI1148" s="35"/>
      <c r="AJ1148" s="35"/>
      <c r="AK1148" s="35"/>
      <c r="AL1148" s="35"/>
      <c r="AM1148" s="35"/>
      <c r="AN1148" s="35"/>
      <c r="AO1148" s="35"/>
      <c r="AP1148" s="35"/>
      <c r="AQ1148" s="35"/>
      <c r="AR1148" s="35"/>
      <c r="AS1148" s="35"/>
      <c r="AT1148" s="35"/>
      <c r="AU1148" s="35"/>
      <c r="AV1148" s="35"/>
      <c r="AW1148" s="35"/>
      <c r="AX1148" s="35"/>
      <c r="AY1148" s="35"/>
      <c r="AZ1148" s="35"/>
      <c r="BA1148" s="35"/>
      <c r="BB1148" s="35"/>
      <c r="BC1148" s="35"/>
      <c r="BD1148" s="35"/>
      <c r="BE1148" s="35"/>
      <c r="BF1148" s="35"/>
      <c r="BG1148" s="35"/>
      <c r="BH1148" s="35"/>
      <c r="BI1148" s="35"/>
      <c r="BJ1148" s="35"/>
      <c r="BK1148" s="35"/>
      <c r="BL1148" s="35"/>
      <c r="BM1148" s="35"/>
      <c r="BN1148" s="35"/>
      <c r="BO1148" s="35"/>
      <c r="BP1148" s="35"/>
      <c r="BQ1148" s="35"/>
    </row>
    <row r="1149" spans="1:69">
      <c r="A1149" s="35"/>
      <c r="B1149" s="35"/>
      <c r="C1149" s="35"/>
      <c r="D1149" s="35"/>
      <c r="E1149" s="35"/>
      <c r="F1149" s="35"/>
      <c r="G1149" s="35"/>
      <c r="H1149" s="35"/>
      <c r="I1149" s="30"/>
      <c r="J1149" s="35"/>
      <c r="K1149" s="35"/>
      <c r="L1149" s="35"/>
      <c r="M1149" s="35"/>
      <c r="N1149" s="35"/>
      <c r="O1149" s="35"/>
      <c r="P1149" s="35"/>
      <c r="Q1149" s="35"/>
      <c r="R1149" s="190"/>
      <c r="S1149" s="35"/>
      <c r="T1149" s="35"/>
      <c r="U1149" s="35"/>
      <c r="V1149" s="35"/>
      <c r="W1149" s="35"/>
      <c r="X1149" s="35"/>
      <c r="Y1149" s="35"/>
      <c r="Z1149" s="35"/>
      <c r="AA1149" s="35"/>
      <c r="AB1149" s="35"/>
      <c r="AC1149" s="35"/>
      <c r="AD1149" s="35"/>
      <c r="AE1149" s="35"/>
      <c r="AF1149" s="35"/>
      <c r="AG1149" s="35"/>
      <c r="AH1149" s="35"/>
      <c r="AI1149" s="35"/>
      <c r="AJ1149" s="35"/>
      <c r="AK1149" s="35"/>
      <c r="AL1149" s="35"/>
      <c r="AM1149" s="35"/>
      <c r="AN1149" s="35"/>
      <c r="AO1149" s="35"/>
      <c r="AP1149" s="35"/>
      <c r="AQ1149" s="35"/>
      <c r="AR1149" s="35"/>
      <c r="AS1149" s="35"/>
      <c r="AT1149" s="35"/>
      <c r="AU1149" s="35"/>
      <c r="AV1149" s="35"/>
      <c r="AW1149" s="35"/>
      <c r="AX1149" s="35"/>
      <c r="AY1149" s="35"/>
      <c r="AZ1149" s="35"/>
      <c r="BA1149" s="35"/>
      <c r="BB1149" s="35"/>
      <c r="BC1149" s="35"/>
      <c r="BD1149" s="35"/>
      <c r="BE1149" s="35"/>
      <c r="BF1149" s="35"/>
      <c r="BG1149" s="35"/>
      <c r="BH1149" s="35"/>
      <c r="BI1149" s="35"/>
      <c r="BJ1149" s="35"/>
      <c r="BK1149" s="35"/>
      <c r="BL1149" s="35"/>
      <c r="BM1149" s="35"/>
      <c r="BN1149" s="35"/>
      <c r="BO1149" s="35"/>
      <c r="BP1149" s="35"/>
      <c r="BQ1149" s="35"/>
    </row>
    <row r="1150" spans="1:69">
      <c r="A1150" s="35"/>
      <c r="B1150" s="35"/>
      <c r="C1150" s="35"/>
      <c r="D1150" s="35"/>
      <c r="E1150" s="35"/>
      <c r="F1150" s="35"/>
      <c r="G1150" s="35"/>
      <c r="H1150" s="35"/>
      <c r="I1150" s="30"/>
      <c r="J1150" s="35"/>
      <c r="K1150" s="35"/>
      <c r="L1150" s="35"/>
      <c r="M1150" s="35"/>
      <c r="N1150" s="35"/>
      <c r="O1150" s="35"/>
      <c r="P1150" s="35"/>
      <c r="Q1150" s="35"/>
      <c r="R1150" s="190"/>
      <c r="S1150" s="35"/>
      <c r="T1150" s="35"/>
      <c r="U1150" s="35"/>
      <c r="V1150" s="35"/>
      <c r="W1150" s="35"/>
      <c r="X1150" s="35"/>
      <c r="Y1150" s="35"/>
      <c r="Z1150" s="35"/>
      <c r="AA1150" s="35"/>
      <c r="AB1150" s="35"/>
      <c r="AC1150" s="35"/>
      <c r="AD1150" s="35"/>
      <c r="AE1150" s="35"/>
      <c r="AF1150" s="35"/>
      <c r="AG1150" s="35"/>
      <c r="AH1150" s="35"/>
      <c r="AI1150" s="35"/>
      <c r="AJ1150" s="35"/>
      <c r="AK1150" s="35"/>
      <c r="AL1150" s="35"/>
      <c r="AM1150" s="35"/>
      <c r="AN1150" s="35"/>
      <c r="AO1150" s="35"/>
      <c r="AP1150" s="35"/>
      <c r="AQ1150" s="35"/>
      <c r="AR1150" s="35"/>
      <c r="AS1150" s="35"/>
      <c r="AT1150" s="35"/>
      <c r="AU1150" s="35"/>
      <c r="AV1150" s="35"/>
      <c r="AW1150" s="35"/>
      <c r="AX1150" s="35"/>
      <c r="AY1150" s="35"/>
      <c r="AZ1150" s="35"/>
      <c r="BA1150" s="35"/>
      <c r="BB1150" s="35"/>
      <c r="BC1150" s="35"/>
      <c r="BD1150" s="35"/>
      <c r="BE1150" s="35"/>
      <c r="BF1150" s="35"/>
      <c r="BG1150" s="35"/>
      <c r="BH1150" s="35"/>
      <c r="BI1150" s="35"/>
      <c r="BJ1150" s="35"/>
      <c r="BK1150" s="35"/>
      <c r="BL1150" s="35"/>
      <c r="BM1150" s="35"/>
      <c r="BN1150" s="35"/>
      <c r="BO1150" s="35"/>
      <c r="BP1150" s="35"/>
      <c r="BQ1150" s="35"/>
    </row>
    <row r="1151" spans="1:69">
      <c r="A1151" s="35"/>
      <c r="B1151" s="35"/>
      <c r="C1151" s="35"/>
      <c r="D1151" s="35"/>
      <c r="E1151" s="35"/>
      <c r="F1151" s="35"/>
      <c r="G1151" s="35"/>
      <c r="H1151" s="35"/>
      <c r="I1151" s="30"/>
      <c r="J1151" s="35"/>
      <c r="K1151" s="35"/>
      <c r="L1151" s="35"/>
      <c r="M1151" s="35"/>
      <c r="N1151" s="35"/>
      <c r="O1151" s="35"/>
      <c r="P1151" s="35"/>
      <c r="Q1151" s="35"/>
      <c r="R1151" s="190"/>
      <c r="S1151" s="35"/>
      <c r="T1151" s="35"/>
      <c r="U1151" s="35"/>
      <c r="V1151" s="35"/>
      <c r="W1151" s="35"/>
      <c r="X1151" s="35"/>
      <c r="Y1151" s="35"/>
      <c r="Z1151" s="35"/>
      <c r="AA1151" s="35"/>
      <c r="AB1151" s="35"/>
      <c r="AC1151" s="35"/>
      <c r="AD1151" s="35"/>
      <c r="AE1151" s="35"/>
      <c r="AF1151" s="35"/>
      <c r="AG1151" s="35"/>
      <c r="AH1151" s="35"/>
      <c r="AI1151" s="35"/>
      <c r="AJ1151" s="35"/>
      <c r="AK1151" s="35"/>
      <c r="AL1151" s="35"/>
      <c r="AM1151" s="35"/>
      <c r="AN1151" s="35"/>
      <c r="AO1151" s="35"/>
      <c r="AP1151" s="35"/>
      <c r="AQ1151" s="35"/>
      <c r="AR1151" s="35"/>
      <c r="AS1151" s="35"/>
      <c r="AT1151" s="35"/>
      <c r="AU1151" s="35"/>
      <c r="AV1151" s="35"/>
      <c r="AW1151" s="35"/>
      <c r="AX1151" s="35"/>
      <c r="AY1151" s="35"/>
      <c r="AZ1151" s="35"/>
      <c r="BA1151" s="35"/>
      <c r="BB1151" s="35"/>
      <c r="BC1151" s="35"/>
      <c r="BD1151" s="35"/>
      <c r="BE1151" s="35"/>
      <c r="BF1151" s="35"/>
      <c r="BG1151" s="35"/>
      <c r="BH1151" s="35"/>
      <c r="BI1151" s="35"/>
      <c r="BJ1151" s="35"/>
      <c r="BK1151" s="35"/>
      <c r="BL1151" s="35"/>
      <c r="BM1151" s="35"/>
      <c r="BN1151" s="35"/>
      <c r="BO1151" s="35"/>
      <c r="BP1151" s="35"/>
      <c r="BQ1151" s="35"/>
    </row>
    <row r="1152" spans="1:69">
      <c r="A1152" s="35"/>
      <c r="B1152" s="35"/>
      <c r="C1152" s="35"/>
      <c r="D1152" s="35"/>
      <c r="E1152" s="35"/>
      <c r="F1152" s="35"/>
      <c r="G1152" s="35"/>
      <c r="H1152" s="35"/>
      <c r="I1152" s="30"/>
      <c r="J1152" s="35"/>
      <c r="K1152" s="35"/>
      <c r="L1152" s="35"/>
      <c r="M1152" s="35"/>
      <c r="N1152" s="35"/>
      <c r="O1152" s="35"/>
      <c r="P1152" s="35"/>
      <c r="Q1152" s="35"/>
      <c r="R1152" s="190"/>
      <c r="S1152" s="35"/>
      <c r="T1152" s="35"/>
      <c r="U1152" s="35"/>
      <c r="V1152" s="35"/>
      <c r="W1152" s="35"/>
      <c r="X1152" s="35"/>
      <c r="Y1152" s="35"/>
      <c r="Z1152" s="35"/>
      <c r="AA1152" s="35"/>
      <c r="AB1152" s="35"/>
      <c r="AC1152" s="35"/>
      <c r="AD1152" s="35"/>
      <c r="AE1152" s="35"/>
      <c r="AF1152" s="35"/>
      <c r="AG1152" s="35"/>
      <c r="AH1152" s="35"/>
      <c r="AI1152" s="35"/>
      <c r="AJ1152" s="35"/>
      <c r="AK1152" s="35"/>
      <c r="AL1152" s="35"/>
      <c r="AM1152" s="35"/>
      <c r="AN1152" s="35"/>
      <c r="AO1152" s="35"/>
      <c r="AP1152" s="35"/>
      <c r="AQ1152" s="35"/>
      <c r="AR1152" s="35"/>
      <c r="AS1152" s="35"/>
      <c r="AT1152" s="35"/>
      <c r="AU1152" s="35"/>
      <c r="AV1152" s="35"/>
      <c r="AW1152" s="35"/>
      <c r="AX1152" s="35"/>
      <c r="AY1152" s="35"/>
      <c r="AZ1152" s="35"/>
      <c r="BA1152" s="35"/>
      <c r="BB1152" s="35"/>
      <c r="BC1152" s="35"/>
      <c r="BD1152" s="35"/>
      <c r="BE1152" s="35"/>
      <c r="BF1152" s="35"/>
      <c r="BG1152" s="35"/>
      <c r="BH1152" s="35"/>
      <c r="BI1152" s="35"/>
      <c r="BJ1152" s="35"/>
      <c r="BK1152" s="35"/>
      <c r="BL1152" s="35"/>
      <c r="BM1152" s="35"/>
      <c r="BN1152" s="35"/>
      <c r="BO1152" s="35"/>
      <c r="BP1152" s="35"/>
      <c r="BQ1152" s="35"/>
    </row>
    <row r="1153" spans="1:69">
      <c r="A1153" s="35"/>
      <c r="B1153" s="35"/>
      <c r="C1153" s="35"/>
      <c r="D1153" s="35"/>
      <c r="E1153" s="35"/>
      <c r="F1153" s="35"/>
      <c r="G1153" s="35"/>
      <c r="H1153" s="35"/>
      <c r="I1153" s="30"/>
      <c r="J1153" s="35"/>
      <c r="K1153" s="35"/>
      <c r="L1153" s="35"/>
      <c r="M1153" s="35"/>
      <c r="N1153" s="35"/>
      <c r="O1153" s="35"/>
      <c r="P1153" s="35"/>
      <c r="Q1153" s="35"/>
      <c r="R1153" s="190"/>
      <c r="S1153" s="35"/>
      <c r="T1153" s="35"/>
      <c r="U1153" s="35"/>
      <c r="V1153" s="35"/>
      <c r="W1153" s="35"/>
      <c r="X1153" s="35"/>
      <c r="Y1153" s="35"/>
      <c r="Z1153" s="35"/>
      <c r="AA1153" s="35"/>
      <c r="AB1153" s="35"/>
      <c r="AC1153" s="35"/>
      <c r="AD1153" s="35"/>
      <c r="AE1153" s="35"/>
      <c r="AF1153" s="35"/>
      <c r="AG1153" s="35"/>
      <c r="AH1153" s="35"/>
      <c r="AI1153" s="35"/>
      <c r="AJ1153" s="35"/>
      <c r="AK1153" s="35"/>
      <c r="AL1153" s="35"/>
      <c r="AM1153" s="35"/>
      <c r="AN1153" s="35"/>
      <c r="AO1153" s="35"/>
      <c r="AP1153" s="35"/>
      <c r="AQ1153" s="35"/>
      <c r="AR1153" s="35"/>
      <c r="AS1153" s="35"/>
      <c r="AT1153" s="35"/>
      <c r="AU1153" s="35"/>
      <c r="AV1153" s="35"/>
      <c r="AW1153" s="35"/>
      <c r="AX1153" s="35"/>
      <c r="AY1153" s="35"/>
      <c r="AZ1153" s="35"/>
      <c r="BA1153" s="35"/>
      <c r="BB1153" s="35"/>
      <c r="BC1153" s="35"/>
      <c r="BD1153" s="35"/>
      <c r="BE1153" s="35"/>
      <c r="BF1153" s="35"/>
      <c r="BG1153" s="35"/>
      <c r="BH1153" s="35"/>
      <c r="BI1153" s="35"/>
      <c r="BJ1153" s="35"/>
      <c r="BK1153" s="35"/>
      <c r="BL1153" s="35"/>
      <c r="BM1153" s="35"/>
      <c r="BN1153" s="35"/>
      <c r="BO1153" s="35"/>
      <c r="BP1153" s="35"/>
      <c r="BQ1153" s="35"/>
    </row>
    <row r="1154" spans="1:69">
      <c r="A1154" s="35"/>
      <c r="B1154" s="35"/>
      <c r="C1154" s="35"/>
      <c r="D1154" s="35"/>
      <c r="E1154" s="35"/>
      <c r="F1154" s="35"/>
      <c r="G1154" s="35"/>
      <c r="H1154" s="35"/>
      <c r="I1154" s="30"/>
      <c r="J1154" s="35"/>
      <c r="K1154" s="35"/>
      <c r="L1154" s="35"/>
      <c r="M1154" s="35"/>
      <c r="N1154" s="35"/>
      <c r="O1154" s="35"/>
      <c r="P1154" s="35"/>
      <c r="Q1154" s="35"/>
      <c r="R1154" s="190"/>
      <c r="S1154" s="35"/>
      <c r="T1154" s="35"/>
      <c r="U1154" s="35"/>
      <c r="V1154" s="35"/>
      <c r="W1154" s="35"/>
      <c r="X1154" s="35"/>
      <c r="Y1154" s="35"/>
      <c r="Z1154" s="35"/>
      <c r="AA1154" s="35"/>
      <c r="AB1154" s="35"/>
      <c r="AC1154" s="35"/>
      <c r="AD1154" s="35"/>
      <c r="AE1154" s="35"/>
      <c r="AF1154" s="35"/>
      <c r="AG1154" s="35"/>
      <c r="AH1154" s="35"/>
      <c r="AI1154" s="35"/>
      <c r="AJ1154" s="35"/>
      <c r="AK1154" s="35"/>
      <c r="AL1154" s="35"/>
      <c r="AM1154" s="35"/>
      <c r="AN1154" s="35"/>
      <c r="AO1154" s="35"/>
      <c r="AP1154" s="35"/>
      <c r="AQ1154" s="35"/>
      <c r="AR1154" s="35"/>
      <c r="AS1154" s="35"/>
      <c r="AT1154" s="35"/>
      <c r="AU1154" s="35"/>
      <c r="AV1154" s="35"/>
      <c r="AW1154" s="35"/>
      <c r="AX1154" s="35"/>
      <c r="AY1154" s="35"/>
      <c r="AZ1154" s="35"/>
      <c r="BA1154" s="35"/>
      <c r="BB1154" s="35"/>
      <c r="BC1154" s="35"/>
      <c r="BD1154" s="35"/>
      <c r="BE1154" s="35"/>
      <c r="BF1154" s="35"/>
      <c r="BG1154" s="35"/>
      <c r="BH1154" s="35"/>
      <c r="BI1154" s="35"/>
      <c r="BJ1154" s="35"/>
      <c r="BK1154" s="35"/>
      <c r="BL1154" s="35"/>
      <c r="BM1154" s="35"/>
      <c r="BN1154" s="35"/>
      <c r="BO1154" s="35"/>
      <c r="BP1154" s="35"/>
      <c r="BQ1154" s="35"/>
    </row>
    <row r="1155" spans="1:69">
      <c r="A1155" s="35"/>
      <c r="B1155" s="35"/>
      <c r="C1155" s="35"/>
      <c r="D1155" s="35"/>
      <c r="E1155" s="35"/>
      <c r="F1155" s="35"/>
      <c r="G1155" s="35"/>
      <c r="H1155" s="35"/>
      <c r="I1155" s="30"/>
      <c r="J1155" s="35"/>
      <c r="K1155" s="35"/>
      <c r="L1155" s="35"/>
      <c r="M1155" s="35"/>
      <c r="N1155" s="35"/>
      <c r="O1155" s="35"/>
      <c r="P1155" s="35"/>
      <c r="Q1155" s="35"/>
      <c r="R1155" s="190"/>
      <c r="S1155" s="35"/>
      <c r="T1155" s="35"/>
      <c r="U1155" s="35"/>
      <c r="V1155" s="35"/>
      <c r="W1155" s="35"/>
      <c r="X1155" s="35"/>
      <c r="Y1155" s="35"/>
      <c r="Z1155" s="35"/>
      <c r="AA1155" s="35"/>
      <c r="AB1155" s="35"/>
      <c r="AC1155" s="35"/>
      <c r="AD1155" s="35"/>
      <c r="AE1155" s="35"/>
      <c r="AF1155" s="35"/>
      <c r="AG1155" s="35"/>
      <c r="AH1155" s="35"/>
      <c r="AI1155" s="35"/>
      <c r="AJ1155" s="35"/>
      <c r="AK1155" s="35"/>
      <c r="AL1155" s="35"/>
      <c r="AM1155" s="35"/>
      <c r="AN1155" s="35"/>
      <c r="AO1155" s="35"/>
      <c r="AP1155" s="35"/>
      <c r="AQ1155" s="35"/>
      <c r="AR1155" s="35"/>
      <c r="AS1155" s="35"/>
      <c r="AT1155" s="35"/>
      <c r="AU1155" s="35"/>
      <c r="AV1155" s="35"/>
      <c r="AW1155" s="35"/>
      <c r="AX1155" s="35"/>
      <c r="AY1155" s="35"/>
      <c r="AZ1155" s="35"/>
      <c r="BA1155" s="35"/>
      <c r="BB1155" s="35"/>
      <c r="BC1155" s="35"/>
      <c r="BD1155" s="35"/>
      <c r="BE1155" s="35"/>
      <c r="BF1155" s="35"/>
      <c r="BG1155" s="35"/>
      <c r="BH1155" s="35"/>
      <c r="BI1155" s="35"/>
      <c r="BJ1155" s="35"/>
      <c r="BK1155" s="35"/>
      <c r="BL1155" s="35"/>
      <c r="BM1155" s="35"/>
      <c r="BN1155" s="35"/>
      <c r="BO1155" s="35"/>
      <c r="BP1155" s="35"/>
      <c r="BQ1155" s="35"/>
    </row>
    <row r="1156" spans="1:69">
      <c r="A1156" s="35"/>
      <c r="B1156" s="35"/>
      <c r="C1156" s="35"/>
      <c r="D1156" s="35"/>
      <c r="E1156" s="35"/>
      <c r="F1156" s="35"/>
      <c r="G1156" s="35"/>
      <c r="H1156" s="35"/>
      <c r="I1156" s="30"/>
      <c r="J1156" s="35"/>
      <c r="K1156" s="35"/>
      <c r="L1156" s="35"/>
      <c r="M1156" s="35"/>
      <c r="N1156" s="35"/>
      <c r="O1156" s="35"/>
      <c r="P1156" s="35"/>
      <c r="Q1156" s="35"/>
      <c r="R1156" s="190"/>
      <c r="S1156" s="35"/>
      <c r="T1156" s="35"/>
      <c r="U1156" s="35"/>
      <c r="V1156" s="35"/>
      <c r="W1156" s="35"/>
      <c r="X1156" s="35"/>
      <c r="Y1156" s="35"/>
      <c r="Z1156" s="35"/>
      <c r="AA1156" s="35"/>
      <c r="AB1156" s="35"/>
      <c r="AC1156" s="35"/>
      <c r="AD1156" s="35"/>
      <c r="AE1156" s="35"/>
      <c r="AF1156" s="35"/>
      <c r="AG1156" s="35"/>
      <c r="AH1156" s="35"/>
      <c r="AI1156" s="35"/>
      <c r="AJ1156" s="35"/>
      <c r="AK1156" s="35"/>
      <c r="AL1156" s="35"/>
      <c r="AM1156" s="35"/>
      <c r="AN1156" s="35"/>
      <c r="AO1156" s="35"/>
      <c r="AP1156" s="35"/>
      <c r="AQ1156" s="35"/>
      <c r="AR1156" s="35"/>
      <c r="AS1156" s="35"/>
      <c r="AT1156" s="35"/>
      <c r="AU1156" s="35"/>
      <c r="AV1156" s="35"/>
      <c r="AW1156" s="35"/>
      <c r="AX1156" s="35"/>
      <c r="AY1156" s="35"/>
      <c r="AZ1156" s="35"/>
      <c r="BA1156" s="35"/>
      <c r="BB1156" s="35"/>
      <c r="BC1156" s="35"/>
      <c r="BD1156" s="35"/>
      <c r="BE1156" s="35"/>
      <c r="BF1156" s="35"/>
      <c r="BG1156" s="35"/>
      <c r="BH1156" s="35"/>
      <c r="BI1156" s="35"/>
      <c r="BJ1156" s="35"/>
      <c r="BK1156" s="35"/>
      <c r="BL1156" s="35"/>
      <c r="BM1156" s="35"/>
      <c r="BN1156" s="35"/>
      <c r="BO1156" s="35"/>
      <c r="BP1156" s="35"/>
      <c r="BQ1156" s="35"/>
    </row>
    <row r="1157" spans="1:69">
      <c r="A1157" s="35"/>
      <c r="B1157" s="35"/>
      <c r="C1157" s="35"/>
      <c r="D1157" s="35"/>
      <c r="E1157" s="35"/>
      <c r="F1157" s="35"/>
      <c r="G1157" s="35"/>
      <c r="H1157" s="35"/>
      <c r="I1157" s="30"/>
      <c r="J1157" s="35"/>
      <c r="K1157" s="35"/>
      <c r="L1157" s="35"/>
      <c r="M1157" s="35"/>
      <c r="N1157" s="35"/>
      <c r="O1157" s="35"/>
      <c r="P1157" s="35"/>
      <c r="Q1157" s="35"/>
      <c r="R1157" s="190"/>
      <c r="S1157" s="35"/>
      <c r="T1157" s="35"/>
      <c r="U1157" s="35"/>
      <c r="V1157" s="35"/>
      <c r="W1157" s="35"/>
      <c r="X1157" s="35"/>
      <c r="Y1157" s="35"/>
      <c r="Z1157" s="35"/>
      <c r="AA1157" s="35"/>
      <c r="AB1157" s="35"/>
      <c r="AC1157" s="35"/>
      <c r="AD1157" s="35"/>
      <c r="AE1157" s="35"/>
      <c r="AF1157" s="35"/>
      <c r="AG1157" s="35"/>
      <c r="AH1157" s="35"/>
      <c r="AI1157" s="35"/>
      <c r="AJ1157" s="35"/>
      <c r="AK1157" s="35"/>
      <c r="AL1157" s="35"/>
      <c r="AM1157" s="35"/>
      <c r="AN1157" s="35"/>
      <c r="AO1157" s="35"/>
      <c r="AP1157" s="35"/>
      <c r="AQ1157" s="35"/>
      <c r="AR1157" s="35"/>
      <c r="AS1157" s="35"/>
      <c r="AT1157" s="35"/>
      <c r="AU1157" s="35"/>
      <c r="AV1157" s="35"/>
      <c r="AW1157" s="35"/>
      <c r="AX1157" s="35"/>
      <c r="AY1157" s="35"/>
      <c r="AZ1157" s="35"/>
      <c r="BA1157" s="35"/>
      <c r="BB1157" s="35"/>
      <c r="BC1157" s="35"/>
      <c r="BD1157" s="35"/>
      <c r="BE1157" s="35"/>
      <c r="BF1157" s="35"/>
      <c r="BG1157" s="35"/>
      <c r="BH1157" s="35"/>
      <c r="BI1157" s="35"/>
      <c r="BJ1157" s="35"/>
      <c r="BK1157" s="35"/>
      <c r="BL1157" s="35"/>
      <c r="BM1157" s="35"/>
      <c r="BN1157" s="35"/>
      <c r="BO1157" s="35"/>
      <c r="BP1157" s="35"/>
      <c r="BQ1157" s="35"/>
    </row>
    <row r="1158" spans="1:69">
      <c r="A1158" s="35"/>
      <c r="B1158" s="35"/>
      <c r="C1158" s="35"/>
      <c r="D1158" s="35"/>
      <c r="E1158" s="35"/>
      <c r="F1158" s="35"/>
      <c r="G1158" s="35"/>
      <c r="H1158" s="35"/>
      <c r="I1158" s="30"/>
      <c r="J1158" s="35"/>
      <c r="K1158" s="35"/>
      <c r="L1158" s="35"/>
      <c r="M1158" s="35"/>
      <c r="N1158" s="35"/>
      <c r="O1158" s="35"/>
      <c r="P1158" s="35"/>
      <c r="Q1158" s="35"/>
      <c r="R1158" s="190"/>
      <c r="S1158" s="35"/>
      <c r="T1158" s="35"/>
      <c r="U1158" s="35"/>
      <c r="V1158" s="35"/>
      <c r="W1158" s="35"/>
      <c r="X1158" s="35"/>
      <c r="Y1158" s="35"/>
      <c r="Z1158" s="35"/>
      <c r="AA1158" s="35"/>
      <c r="AB1158" s="35"/>
      <c r="AC1158" s="35"/>
      <c r="AD1158" s="35"/>
      <c r="AE1158" s="35"/>
      <c r="AF1158" s="35"/>
      <c r="AG1158" s="35"/>
      <c r="AH1158" s="35"/>
      <c r="AI1158" s="35"/>
      <c r="AJ1158" s="35"/>
      <c r="AK1158" s="35"/>
      <c r="AL1158" s="35"/>
      <c r="AM1158" s="35"/>
      <c r="AN1158" s="35"/>
      <c r="AO1158" s="35"/>
      <c r="AP1158" s="35"/>
      <c r="AQ1158" s="35"/>
      <c r="AR1158" s="35"/>
      <c r="AS1158" s="35"/>
      <c r="AT1158" s="35"/>
      <c r="AU1158" s="35"/>
      <c r="AV1158" s="35"/>
      <c r="AW1158" s="35"/>
      <c r="AX1158" s="35"/>
      <c r="AY1158" s="35"/>
      <c r="AZ1158" s="35"/>
      <c r="BA1158" s="35"/>
      <c r="BB1158" s="35"/>
      <c r="BC1158" s="35"/>
      <c r="BD1158" s="35"/>
      <c r="BE1158" s="35"/>
      <c r="BF1158" s="35"/>
      <c r="BG1158" s="35"/>
      <c r="BH1158" s="35"/>
      <c r="BI1158" s="35"/>
      <c r="BJ1158" s="35"/>
      <c r="BK1158" s="35"/>
      <c r="BL1158" s="35"/>
      <c r="BM1158" s="35"/>
      <c r="BN1158" s="35"/>
      <c r="BO1158" s="35"/>
      <c r="BP1158" s="35"/>
      <c r="BQ1158" s="35"/>
    </row>
    <row r="1159" spans="1:69">
      <c r="A1159" s="35"/>
      <c r="B1159" s="35"/>
      <c r="C1159" s="35"/>
      <c r="D1159" s="35"/>
      <c r="E1159" s="35"/>
      <c r="F1159" s="35"/>
      <c r="G1159" s="35"/>
      <c r="H1159" s="35"/>
      <c r="I1159" s="30"/>
      <c r="J1159" s="35"/>
      <c r="K1159" s="35"/>
      <c r="L1159" s="35"/>
      <c r="M1159" s="35"/>
      <c r="N1159" s="35"/>
      <c r="O1159" s="35"/>
      <c r="P1159" s="35"/>
      <c r="Q1159" s="35"/>
      <c r="R1159" s="190"/>
      <c r="S1159" s="35"/>
      <c r="T1159" s="35"/>
      <c r="U1159" s="35"/>
      <c r="V1159" s="35"/>
      <c r="W1159" s="35"/>
      <c r="X1159" s="35"/>
      <c r="Y1159" s="35"/>
      <c r="Z1159" s="35"/>
      <c r="AA1159" s="35"/>
      <c r="AB1159" s="35"/>
      <c r="AC1159" s="35"/>
      <c r="AD1159" s="35"/>
      <c r="AE1159" s="35"/>
      <c r="AF1159" s="35"/>
      <c r="AG1159" s="35"/>
      <c r="AH1159" s="35"/>
      <c r="AI1159" s="35"/>
      <c r="AJ1159" s="35"/>
      <c r="AK1159" s="35"/>
      <c r="AL1159" s="35"/>
      <c r="AM1159" s="35"/>
      <c r="AN1159" s="35"/>
      <c r="AO1159" s="35"/>
      <c r="AP1159" s="35"/>
      <c r="AQ1159" s="35"/>
      <c r="AR1159" s="35"/>
      <c r="AS1159" s="35"/>
      <c r="AT1159" s="35"/>
      <c r="AU1159" s="35"/>
      <c r="AV1159" s="35"/>
      <c r="AW1159" s="35"/>
      <c r="AX1159" s="35"/>
      <c r="AY1159" s="35"/>
      <c r="AZ1159" s="35"/>
      <c r="BA1159" s="35"/>
      <c r="BB1159" s="35"/>
      <c r="BC1159" s="35"/>
      <c r="BD1159" s="35"/>
      <c r="BE1159" s="35"/>
      <c r="BF1159" s="35"/>
      <c r="BG1159" s="35"/>
      <c r="BH1159" s="35"/>
      <c r="BI1159" s="35"/>
      <c r="BJ1159" s="35"/>
      <c r="BK1159" s="35"/>
      <c r="BL1159" s="35"/>
      <c r="BM1159" s="35"/>
      <c r="BN1159" s="35"/>
      <c r="BO1159" s="35"/>
      <c r="BP1159" s="35"/>
      <c r="BQ1159" s="35"/>
    </row>
    <row r="1160" spans="1:69">
      <c r="A1160" s="35"/>
      <c r="B1160" s="35"/>
      <c r="C1160" s="35"/>
      <c r="D1160" s="35"/>
      <c r="E1160" s="35"/>
      <c r="F1160" s="35"/>
      <c r="G1160" s="35"/>
      <c r="H1160" s="35"/>
      <c r="I1160" s="30"/>
      <c r="J1160" s="35"/>
      <c r="K1160" s="35"/>
      <c r="L1160" s="35"/>
      <c r="M1160" s="35"/>
      <c r="N1160" s="35"/>
      <c r="O1160" s="35"/>
      <c r="P1160" s="35"/>
      <c r="Q1160" s="35"/>
      <c r="R1160" s="190"/>
      <c r="S1160" s="35"/>
      <c r="T1160" s="35"/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5"/>
      <c r="AF1160" s="35"/>
      <c r="AG1160" s="35"/>
      <c r="AH1160" s="35"/>
      <c r="AI1160" s="35"/>
      <c r="AJ1160" s="35"/>
      <c r="AK1160" s="35"/>
      <c r="AL1160" s="35"/>
      <c r="AM1160" s="35"/>
      <c r="AN1160" s="35"/>
      <c r="AO1160" s="35"/>
      <c r="AP1160" s="35"/>
      <c r="AQ1160" s="35"/>
      <c r="AR1160" s="35"/>
      <c r="AS1160" s="35"/>
      <c r="AT1160" s="35"/>
      <c r="AU1160" s="35"/>
      <c r="AV1160" s="35"/>
      <c r="AW1160" s="35"/>
      <c r="AX1160" s="35"/>
      <c r="AY1160" s="35"/>
      <c r="AZ1160" s="35"/>
      <c r="BA1160" s="35"/>
      <c r="BB1160" s="35"/>
      <c r="BC1160" s="35"/>
      <c r="BD1160" s="35"/>
      <c r="BE1160" s="35"/>
      <c r="BF1160" s="35"/>
      <c r="BG1160" s="35"/>
      <c r="BH1160" s="35"/>
      <c r="BI1160" s="35"/>
      <c r="BJ1160" s="35"/>
      <c r="BK1160" s="35"/>
      <c r="BL1160" s="35"/>
      <c r="BM1160" s="35"/>
      <c r="BN1160" s="35"/>
      <c r="BO1160" s="35"/>
      <c r="BP1160" s="35"/>
      <c r="BQ1160" s="35"/>
    </row>
    <row r="1161" spans="1:69">
      <c r="A1161" s="35"/>
      <c r="B1161" s="35"/>
      <c r="C1161" s="35"/>
      <c r="D1161" s="35"/>
      <c r="E1161" s="35"/>
      <c r="F1161" s="35"/>
      <c r="G1161" s="35"/>
      <c r="H1161" s="35"/>
      <c r="I1161" s="30"/>
      <c r="J1161" s="35"/>
      <c r="K1161" s="35"/>
      <c r="L1161" s="35"/>
      <c r="M1161" s="35"/>
      <c r="N1161" s="35"/>
      <c r="O1161" s="35"/>
      <c r="P1161" s="35"/>
      <c r="Q1161" s="35"/>
      <c r="R1161" s="190"/>
      <c r="S1161" s="35"/>
      <c r="T1161" s="35"/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5"/>
      <c r="AF1161" s="35"/>
      <c r="AG1161" s="35"/>
      <c r="AH1161" s="35"/>
      <c r="AI1161" s="35"/>
      <c r="AJ1161" s="35"/>
      <c r="AK1161" s="35"/>
      <c r="AL1161" s="35"/>
      <c r="AM1161" s="35"/>
      <c r="AN1161" s="35"/>
      <c r="AO1161" s="35"/>
      <c r="AP1161" s="35"/>
      <c r="AQ1161" s="35"/>
      <c r="AR1161" s="35"/>
      <c r="AS1161" s="35"/>
      <c r="AT1161" s="35"/>
      <c r="AU1161" s="35"/>
      <c r="AV1161" s="35"/>
      <c r="AW1161" s="35"/>
      <c r="AX1161" s="35"/>
      <c r="AY1161" s="35"/>
      <c r="AZ1161" s="35"/>
      <c r="BA1161" s="35"/>
      <c r="BB1161" s="35"/>
      <c r="BC1161" s="35"/>
      <c r="BD1161" s="35"/>
      <c r="BE1161" s="35"/>
      <c r="BF1161" s="35"/>
      <c r="BG1161" s="35"/>
      <c r="BH1161" s="35"/>
      <c r="BI1161" s="35"/>
      <c r="BJ1161" s="35"/>
      <c r="BK1161" s="35"/>
      <c r="BL1161" s="35"/>
      <c r="BM1161" s="35"/>
      <c r="BN1161" s="35"/>
      <c r="BO1161" s="35"/>
      <c r="BP1161" s="35"/>
      <c r="BQ1161" s="35"/>
    </row>
    <row r="1162" spans="1:69">
      <c r="A1162" s="35"/>
      <c r="B1162" s="35"/>
      <c r="C1162" s="35"/>
      <c r="D1162" s="35"/>
      <c r="E1162" s="35"/>
      <c r="F1162" s="35"/>
      <c r="G1162" s="35"/>
      <c r="H1162" s="35"/>
      <c r="I1162" s="30"/>
      <c r="J1162" s="35"/>
      <c r="K1162" s="35"/>
      <c r="L1162" s="35"/>
      <c r="M1162" s="35"/>
      <c r="N1162" s="35"/>
      <c r="O1162" s="35"/>
      <c r="P1162" s="35"/>
      <c r="Q1162" s="35"/>
      <c r="R1162" s="190"/>
      <c r="S1162" s="35"/>
      <c r="T1162" s="35"/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5"/>
      <c r="AF1162" s="35"/>
      <c r="AG1162" s="35"/>
      <c r="AH1162" s="35"/>
      <c r="AI1162" s="35"/>
      <c r="AJ1162" s="35"/>
      <c r="AK1162" s="35"/>
      <c r="AL1162" s="35"/>
      <c r="AM1162" s="35"/>
      <c r="AN1162" s="35"/>
      <c r="AO1162" s="35"/>
      <c r="AP1162" s="35"/>
      <c r="AQ1162" s="35"/>
      <c r="AR1162" s="35"/>
      <c r="AS1162" s="35"/>
      <c r="AT1162" s="35"/>
      <c r="AU1162" s="35"/>
      <c r="AV1162" s="35"/>
      <c r="AW1162" s="35"/>
      <c r="AX1162" s="35"/>
      <c r="AY1162" s="35"/>
      <c r="AZ1162" s="35"/>
      <c r="BA1162" s="35"/>
      <c r="BB1162" s="35"/>
      <c r="BC1162" s="35"/>
      <c r="BD1162" s="35"/>
      <c r="BE1162" s="35"/>
      <c r="BF1162" s="35"/>
      <c r="BG1162" s="35"/>
      <c r="BH1162" s="35"/>
      <c r="BI1162" s="35"/>
      <c r="BJ1162" s="35"/>
      <c r="BK1162" s="35"/>
      <c r="BL1162" s="35"/>
      <c r="BM1162" s="35"/>
      <c r="BN1162" s="35"/>
      <c r="BO1162" s="35"/>
      <c r="BP1162" s="35"/>
      <c r="BQ1162" s="35"/>
    </row>
    <row r="1163" spans="1:69">
      <c r="A1163" s="35"/>
      <c r="B1163" s="35"/>
      <c r="C1163" s="35"/>
      <c r="D1163" s="35"/>
      <c r="E1163" s="35"/>
      <c r="F1163" s="35"/>
      <c r="G1163" s="35"/>
      <c r="H1163" s="35"/>
      <c r="I1163" s="30"/>
      <c r="J1163" s="35"/>
      <c r="K1163" s="35"/>
      <c r="L1163" s="35"/>
      <c r="M1163" s="35"/>
      <c r="N1163" s="35"/>
      <c r="O1163" s="35"/>
      <c r="P1163" s="35"/>
      <c r="Q1163" s="35"/>
      <c r="R1163" s="190"/>
      <c r="S1163" s="35"/>
      <c r="T1163" s="35"/>
      <c r="U1163" s="35"/>
      <c r="V1163" s="35"/>
      <c r="W1163" s="35"/>
      <c r="X1163" s="35"/>
      <c r="Y1163" s="35"/>
      <c r="Z1163" s="35"/>
      <c r="AA1163" s="35"/>
      <c r="AB1163" s="35"/>
      <c r="AC1163" s="35"/>
      <c r="AD1163" s="35"/>
      <c r="AE1163" s="35"/>
      <c r="AF1163" s="35"/>
      <c r="AG1163" s="35"/>
      <c r="AH1163" s="35"/>
      <c r="AI1163" s="35"/>
      <c r="AJ1163" s="35"/>
      <c r="AK1163" s="35"/>
      <c r="AL1163" s="35"/>
      <c r="AM1163" s="35"/>
      <c r="AN1163" s="35"/>
      <c r="AO1163" s="35"/>
      <c r="AP1163" s="35"/>
      <c r="AQ1163" s="35"/>
      <c r="AR1163" s="35"/>
      <c r="AS1163" s="35"/>
      <c r="AT1163" s="35"/>
      <c r="AU1163" s="35"/>
      <c r="AV1163" s="35"/>
      <c r="AW1163" s="35"/>
      <c r="AX1163" s="35"/>
      <c r="AY1163" s="35"/>
      <c r="AZ1163" s="35"/>
      <c r="BA1163" s="35"/>
      <c r="BB1163" s="35"/>
      <c r="BC1163" s="35"/>
      <c r="BD1163" s="35"/>
      <c r="BE1163" s="35"/>
      <c r="BF1163" s="35"/>
      <c r="BG1163" s="35"/>
      <c r="BH1163" s="35"/>
      <c r="BI1163" s="35"/>
      <c r="BJ1163" s="35"/>
      <c r="BK1163" s="35"/>
      <c r="BL1163" s="35"/>
      <c r="BM1163" s="35"/>
      <c r="BN1163" s="35"/>
      <c r="BO1163" s="35"/>
      <c r="BP1163" s="35"/>
      <c r="BQ1163" s="35"/>
    </row>
    <row r="1164" spans="1:69">
      <c r="A1164" s="35"/>
      <c r="B1164" s="35"/>
      <c r="C1164" s="35"/>
      <c r="D1164" s="35"/>
      <c r="E1164" s="35"/>
      <c r="F1164" s="35"/>
      <c r="G1164" s="35"/>
      <c r="H1164" s="35"/>
      <c r="I1164" s="30"/>
      <c r="J1164" s="35"/>
      <c r="K1164" s="35"/>
      <c r="L1164" s="35"/>
      <c r="M1164" s="35"/>
      <c r="N1164" s="35"/>
      <c r="O1164" s="35"/>
      <c r="P1164" s="35"/>
      <c r="Q1164" s="35"/>
      <c r="R1164" s="190"/>
      <c r="S1164" s="35"/>
      <c r="T1164" s="35"/>
      <c r="U1164" s="35"/>
      <c r="V1164" s="35"/>
      <c r="W1164" s="35"/>
      <c r="X1164" s="35"/>
      <c r="Y1164" s="35"/>
      <c r="Z1164" s="35"/>
      <c r="AA1164" s="35"/>
      <c r="AB1164" s="35"/>
      <c r="AC1164" s="35"/>
      <c r="AD1164" s="35"/>
      <c r="AE1164" s="35"/>
      <c r="AF1164" s="35"/>
      <c r="AG1164" s="35"/>
      <c r="AH1164" s="35"/>
      <c r="AI1164" s="35"/>
      <c r="AJ1164" s="35"/>
      <c r="AK1164" s="35"/>
      <c r="AL1164" s="35"/>
      <c r="AM1164" s="35"/>
      <c r="AN1164" s="35"/>
      <c r="AO1164" s="35"/>
      <c r="AP1164" s="35"/>
      <c r="AQ1164" s="35"/>
      <c r="AR1164" s="35"/>
      <c r="AS1164" s="35"/>
      <c r="AT1164" s="35"/>
      <c r="AU1164" s="35"/>
      <c r="AV1164" s="35"/>
      <c r="AW1164" s="35"/>
      <c r="AX1164" s="35"/>
      <c r="AY1164" s="35"/>
      <c r="AZ1164" s="35"/>
      <c r="BA1164" s="35"/>
      <c r="BB1164" s="35"/>
      <c r="BC1164" s="35"/>
      <c r="BD1164" s="35"/>
      <c r="BE1164" s="35"/>
      <c r="BF1164" s="35"/>
      <c r="BG1164" s="35"/>
      <c r="BH1164" s="35"/>
      <c r="BI1164" s="35"/>
      <c r="BJ1164" s="35"/>
      <c r="BK1164" s="35"/>
      <c r="BL1164" s="35"/>
      <c r="BM1164" s="35"/>
      <c r="BN1164" s="35"/>
      <c r="BO1164" s="35"/>
      <c r="BP1164" s="35"/>
      <c r="BQ1164" s="35"/>
    </row>
    <row r="1165" spans="1:69">
      <c r="A1165" s="35"/>
      <c r="B1165" s="35"/>
      <c r="C1165" s="35"/>
      <c r="D1165" s="35"/>
      <c r="E1165" s="35"/>
      <c r="F1165" s="35"/>
      <c r="G1165" s="35"/>
      <c r="H1165" s="35"/>
      <c r="I1165" s="30"/>
      <c r="J1165" s="35"/>
      <c r="K1165" s="35"/>
      <c r="L1165" s="35"/>
      <c r="M1165" s="35"/>
      <c r="N1165" s="35"/>
      <c r="O1165" s="35"/>
      <c r="P1165" s="35"/>
      <c r="Q1165" s="35"/>
      <c r="R1165" s="190"/>
      <c r="S1165" s="35"/>
      <c r="T1165" s="35"/>
      <c r="U1165" s="35"/>
      <c r="V1165" s="35"/>
      <c r="W1165" s="35"/>
      <c r="X1165" s="35"/>
      <c r="Y1165" s="35"/>
      <c r="Z1165" s="35"/>
      <c r="AA1165" s="35"/>
      <c r="AB1165" s="35"/>
      <c r="AC1165" s="35"/>
      <c r="AD1165" s="35"/>
      <c r="AE1165" s="35"/>
      <c r="AF1165" s="35"/>
      <c r="AG1165" s="35"/>
      <c r="AH1165" s="35"/>
      <c r="AI1165" s="35"/>
      <c r="AJ1165" s="35"/>
      <c r="AK1165" s="35"/>
      <c r="AL1165" s="35"/>
      <c r="AM1165" s="35"/>
      <c r="AN1165" s="35"/>
      <c r="AO1165" s="35"/>
      <c r="AP1165" s="35"/>
      <c r="AQ1165" s="35"/>
      <c r="AR1165" s="35"/>
      <c r="AS1165" s="35"/>
      <c r="AT1165" s="35"/>
      <c r="AU1165" s="35"/>
      <c r="AV1165" s="35"/>
      <c r="AW1165" s="35"/>
      <c r="AX1165" s="35"/>
      <c r="AY1165" s="35"/>
      <c r="AZ1165" s="35"/>
      <c r="BA1165" s="35"/>
      <c r="BB1165" s="35"/>
      <c r="BC1165" s="35"/>
      <c r="BD1165" s="35"/>
      <c r="BE1165" s="35"/>
      <c r="BF1165" s="35"/>
      <c r="BG1165" s="35"/>
      <c r="BH1165" s="35"/>
      <c r="BI1165" s="35"/>
      <c r="BJ1165" s="35"/>
      <c r="BK1165" s="35"/>
      <c r="BL1165" s="35"/>
      <c r="BM1165" s="35"/>
      <c r="BN1165" s="35"/>
      <c r="BO1165" s="35"/>
      <c r="BP1165" s="35"/>
      <c r="BQ1165" s="35"/>
    </row>
    <row r="1166" spans="1:69">
      <c r="A1166" s="35"/>
      <c r="B1166" s="35"/>
      <c r="C1166" s="35"/>
      <c r="D1166" s="35"/>
      <c r="E1166" s="35"/>
      <c r="F1166" s="35"/>
      <c r="G1166" s="35"/>
      <c r="H1166" s="35"/>
      <c r="I1166" s="30"/>
      <c r="J1166" s="35"/>
      <c r="K1166" s="35"/>
      <c r="L1166" s="35"/>
      <c r="M1166" s="35"/>
      <c r="N1166" s="35"/>
      <c r="O1166" s="35"/>
      <c r="P1166" s="35"/>
      <c r="Q1166" s="35"/>
      <c r="R1166" s="190"/>
      <c r="S1166" s="35"/>
      <c r="T1166" s="35"/>
      <c r="U1166" s="35"/>
      <c r="V1166" s="35"/>
      <c r="W1166" s="35"/>
      <c r="X1166" s="35"/>
      <c r="Y1166" s="35"/>
      <c r="Z1166" s="35"/>
      <c r="AA1166" s="35"/>
      <c r="AB1166" s="35"/>
      <c r="AC1166" s="35"/>
      <c r="AD1166" s="35"/>
      <c r="AE1166" s="35"/>
      <c r="AF1166" s="35"/>
      <c r="AG1166" s="35"/>
      <c r="AH1166" s="35"/>
      <c r="AI1166" s="35"/>
      <c r="AJ1166" s="35"/>
      <c r="AK1166" s="35"/>
      <c r="AL1166" s="35"/>
      <c r="AM1166" s="35"/>
      <c r="AN1166" s="35"/>
      <c r="AO1166" s="35"/>
      <c r="AP1166" s="35"/>
      <c r="AQ1166" s="35"/>
      <c r="AR1166" s="35"/>
      <c r="AS1166" s="35"/>
      <c r="AT1166" s="35"/>
      <c r="AU1166" s="35"/>
      <c r="AV1166" s="35"/>
      <c r="AW1166" s="35"/>
      <c r="AX1166" s="35"/>
      <c r="AY1166" s="35"/>
      <c r="AZ1166" s="35"/>
      <c r="BA1166" s="35"/>
      <c r="BB1166" s="35"/>
      <c r="BC1166" s="35"/>
      <c r="BD1166" s="35"/>
      <c r="BE1166" s="35"/>
      <c r="BF1166" s="35"/>
      <c r="BG1166" s="35"/>
      <c r="BH1166" s="35"/>
      <c r="BI1166" s="35"/>
      <c r="BJ1166" s="35"/>
      <c r="BK1166" s="35"/>
      <c r="BL1166" s="35"/>
      <c r="BM1166" s="35"/>
      <c r="BN1166" s="35"/>
      <c r="BO1166" s="35"/>
      <c r="BP1166" s="35"/>
      <c r="BQ1166" s="35"/>
    </row>
    <row r="1167" spans="1:69">
      <c r="A1167" s="35"/>
      <c r="B1167" s="35"/>
      <c r="C1167" s="35"/>
      <c r="D1167" s="35"/>
      <c r="E1167" s="35"/>
      <c r="F1167" s="35"/>
      <c r="G1167" s="35"/>
      <c r="H1167" s="35"/>
      <c r="I1167" s="30"/>
      <c r="J1167" s="35"/>
      <c r="K1167" s="35"/>
      <c r="L1167" s="35"/>
      <c r="M1167" s="35"/>
      <c r="N1167" s="35"/>
      <c r="O1167" s="35"/>
      <c r="P1167" s="35"/>
      <c r="Q1167" s="35"/>
      <c r="R1167" s="190"/>
      <c r="S1167" s="35"/>
      <c r="T1167" s="35"/>
      <c r="U1167" s="35"/>
      <c r="V1167" s="35"/>
      <c r="W1167" s="35"/>
      <c r="X1167" s="35"/>
      <c r="Y1167" s="35"/>
      <c r="Z1167" s="35"/>
      <c r="AA1167" s="35"/>
      <c r="AB1167" s="35"/>
      <c r="AC1167" s="35"/>
      <c r="AD1167" s="35"/>
      <c r="AE1167" s="35"/>
      <c r="AF1167" s="35"/>
      <c r="AG1167" s="35"/>
      <c r="AH1167" s="35"/>
      <c r="AI1167" s="35"/>
      <c r="AJ1167" s="35"/>
      <c r="AK1167" s="35"/>
      <c r="AL1167" s="35"/>
      <c r="AM1167" s="35"/>
      <c r="AN1167" s="35"/>
      <c r="AO1167" s="35"/>
      <c r="AP1167" s="35"/>
      <c r="AQ1167" s="35"/>
      <c r="AR1167" s="35"/>
      <c r="AS1167" s="35"/>
      <c r="AT1167" s="35"/>
      <c r="AU1167" s="35"/>
      <c r="AV1167" s="35"/>
      <c r="AW1167" s="35"/>
      <c r="AX1167" s="35"/>
      <c r="AY1167" s="35"/>
      <c r="AZ1167" s="35"/>
      <c r="BA1167" s="35"/>
      <c r="BB1167" s="35"/>
      <c r="BC1167" s="35"/>
      <c r="BD1167" s="35"/>
      <c r="BE1167" s="35"/>
      <c r="BF1167" s="35"/>
      <c r="BG1167" s="35"/>
      <c r="BH1167" s="35"/>
      <c r="BI1167" s="35"/>
      <c r="BJ1167" s="35"/>
      <c r="BK1167" s="35"/>
      <c r="BL1167" s="35"/>
      <c r="BM1167" s="35"/>
      <c r="BN1167" s="35"/>
      <c r="BO1167" s="35"/>
      <c r="BP1167" s="35"/>
      <c r="BQ1167" s="35"/>
    </row>
    <row r="1168" spans="1:69">
      <c r="A1168" s="35"/>
      <c r="B1168" s="35"/>
      <c r="C1168" s="35"/>
      <c r="D1168" s="35"/>
      <c r="E1168" s="35"/>
      <c r="F1168" s="35"/>
      <c r="G1168" s="35"/>
      <c r="H1168" s="35"/>
      <c r="I1168" s="30"/>
      <c r="J1168" s="35"/>
      <c r="K1168" s="35"/>
      <c r="L1168" s="35"/>
      <c r="M1168" s="35"/>
      <c r="N1168" s="35"/>
      <c r="O1168" s="35"/>
      <c r="P1168" s="35"/>
      <c r="Q1168" s="35"/>
      <c r="R1168" s="190"/>
      <c r="S1168" s="35"/>
      <c r="T1168" s="35"/>
      <c r="U1168" s="35"/>
      <c r="V1168" s="35"/>
      <c r="W1168" s="35"/>
      <c r="X1168" s="35"/>
      <c r="Y1168" s="35"/>
      <c r="Z1168" s="35"/>
      <c r="AA1168" s="35"/>
      <c r="AB1168" s="35"/>
      <c r="AC1168" s="35"/>
      <c r="AD1168" s="35"/>
      <c r="AE1168" s="35"/>
      <c r="AF1168" s="35"/>
      <c r="AG1168" s="35"/>
      <c r="AH1168" s="35"/>
      <c r="AI1168" s="35"/>
      <c r="AJ1168" s="35"/>
      <c r="AK1168" s="35"/>
      <c r="AL1168" s="35"/>
      <c r="AM1168" s="35"/>
      <c r="AN1168" s="35"/>
      <c r="AO1168" s="35"/>
      <c r="AP1168" s="35"/>
      <c r="AQ1168" s="35"/>
      <c r="AR1168" s="35"/>
      <c r="AS1168" s="35"/>
      <c r="AT1168" s="35"/>
      <c r="AU1168" s="35"/>
      <c r="AV1168" s="35"/>
      <c r="AW1168" s="35"/>
      <c r="AX1168" s="35"/>
      <c r="AY1168" s="35"/>
      <c r="AZ1168" s="35"/>
      <c r="BA1168" s="35"/>
      <c r="BB1168" s="35"/>
      <c r="BC1168" s="35"/>
      <c r="BD1168" s="35"/>
      <c r="BE1168" s="35"/>
      <c r="BF1168" s="35"/>
      <c r="BG1168" s="35"/>
      <c r="BH1168" s="35"/>
      <c r="BI1168" s="35"/>
      <c r="BJ1168" s="35"/>
      <c r="BK1168" s="35"/>
      <c r="BL1168" s="35"/>
      <c r="BM1168" s="35"/>
      <c r="BN1168" s="35"/>
      <c r="BO1168" s="35"/>
      <c r="BP1168" s="35"/>
      <c r="BQ1168" s="35"/>
    </row>
    <row r="1169" spans="1:69">
      <c r="A1169" s="35"/>
      <c r="B1169" s="35"/>
      <c r="C1169" s="35"/>
      <c r="D1169" s="35"/>
      <c r="E1169" s="35"/>
      <c r="F1169" s="35"/>
      <c r="G1169" s="35"/>
      <c r="H1169" s="35"/>
      <c r="I1169" s="30"/>
      <c r="J1169" s="35"/>
      <c r="K1169" s="35"/>
      <c r="L1169" s="35"/>
      <c r="M1169" s="35"/>
      <c r="N1169" s="35"/>
      <c r="O1169" s="35"/>
      <c r="P1169" s="35"/>
      <c r="Q1169" s="35"/>
      <c r="R1169" s="190"/>
      <c r="S1169" s="35"/>
      <c r="T1169" s="35"/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5"/>
      <c r="AF1169" s="35"/>
      <c r="AG1169" s="35"/>
      <c r="AH1169" s="35"/>
      <c r="AI1169" s="35"/>
      <c r="AJ1169" s="35"/>
      <c r="AK1169" s="35"/>
      <c r="AL1169" s="35"/>
      <c r="AM1169" s="35"/>
      <c r="AN1169" s="35"/>
      <c r="AO1169" s="35"/>
      <c r="AP1169" s="35"/>
      <c r="AQ1169" s="35"/>
      <c r="AR1169" s="35"/>
      <c r="AS1169" s="35"/>
      <c r="AT1169" s="35"/>
      <c r="AU1169" s="35"/>
      <c r="AV1169" s="35"/>
      <c r="AW1169" s="35"/>
      <c r="AX1169" s="35"/>
      <c r="AY1169" s="35"/>
      <c r="AZ1169" s="35"/>
      <c r="BA1169" s="35"/>
      <c r="BB1169" s="35"/>
      <c r="BC1169" s="35"/>
      <c r="BD1169" s="35"/>
      <c r="BE1169" s="35"/>
      <c r="BF1169" s="35"/>
      <c r="BG1169" s="35"/>
      <c r="BH1169" s="35"/>
      <c r="BI1169" s="35"/>
      <c r="BJ1169" s="35"/>
      <c r="BK1169" s="35"/>
      <c r="BL1169" s="35"/>
      <c r="BM1169" s="35"/>
      <c r="BN1169" s="35"/>
      <c r="BO1169" s="35"/>
      <c r="BP1169" s="35"/>
      <c r="BQ1169" s="35"/>
    </row>
    <row r="1170" spans="1:69">
      <c r="A1170" s="35"/>
      <c r="B1170" s="35"/>
      <c r="C1170" s="35"/>
      <c r="D1170" s="35"/>
      <c r="E1170" s="35"/>
      <c r="F1170" s="35"/>
      <c r="G1170" s="35"/>
      <c r="H1170" s="35"/>
      <c r="I1170" s="30"/>
      <c r="J1170" s="35"/>
      <c r="K1170" s="35"/>
      <c r="L1170" s="35"/>
      <c r="M1170" s="35"/>
      <c r="N1170" s="35"/>
      <c r="O1170" s="35"/>
      <c r="P1170" s="35"/>
      <c r="Q1170" s="35"/>
      <c r="R1170" s="190"/>
      <c r="S1170" s="35"/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/>
      <c r="AF1170" s="35"/>
      <c r="AG1170" s="35"/>
      <c r="AH1170" s="35"/>
      <c r="AI1170" s="35"/>
      <c r="AJ1170" s="35"/>
      <c r="AK1170" s="35"/>
      <c r="AL1170" s="35"/>
      <c r="AM1170" s="35"/>
      <c r="AN1170" s="35"/>
      <c r="AO1170" s="35"/>
      <c r="AP1170" s="35"/>
      <c r="AQ1170" s="35"/>
      <c r="AR1170" s="35"/>
      <c r="AS1170" s="35"/>
      <c r="AT1170" s="35"/>
      <c r="AU1170" s="35"/>
      <c r="AV1170" s="35"/>
      <c r="AW1170" s="35"/>
      <c r="AX1170" s="35"/>
      <c r="AY1170" s="35"/>
      <c r="AZ1170" s="35"/>
      <c r="BA1170" s="35"/>
      <c r="BB1170" s="35"/>
      <c r="BC1170" s="35"/>
      <c r="BD1170" s="35"/>
      <c r="BE1170" s="35"/>
      <c r="BF1170" s="35"/>
      <c r="BG1170" s="35"/>
      <c r="BH1170" s="35"/>
      <c r="BI1170" s="35"/>
      <c r="BJ1170" s="35"/>
      <c r="BK1170" s="35"/>
      <c r="BL1170" s="35"/>
      <c r="BM1170" s="35"/>
      <c r="BN1170" s="35"/>
      <c r="BO1170" s="35"/>
      <c r="BP1170" s="35"/>
      <c r="BQ1170" s="35"/>
    </row>
    <row r="1171" spans="1:69">
      <c r="A1171" s="35"/>
      <c r="B1171" s="35"/>
      <c r="C1171" s="35"/>
      <c r="D1171" s="35"/>
      <c r="E1171" s="35"/>
      <c r="F1171" s="35"/>
      <c r="G1171" s="35"/>
      <c r="H1171" s="35"/>
      <c r="I1171" s="30"/>
      <c r="J1171" s="35"/>
      <c r="K1171" s="35"/>
      <c r="L1171" s="35"/>
      <c r="M1171" s="35"/>
      <c r="N1171" s="35"/>
      <c r="O1171" s="35"/>
      <c r="P1171" s="35"/>
      <c r="Q1171" s="35"/>
      <c r="R1171" s="190"/>
      <c r="S1171" s="35"/>
      <c r="T1171" s="35"/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5"/>
      <c r="AF1171" s="35"/>
      <c r="AG1171" s="35"/>
      <c r="AH1171" s="35"/>
      <c r="AI1171" s="35"/>
      <c r="AJ1171" s="35"/>
      <c r="AK1171" s="35"/>
      <c r="AL1171" s="35"/>
      <c r="AM1171" s="35"/>
      <c r="AN1171" s="35"/>
      <c r="AO1171" s="35"/>
      <c r="AP1171" s="35"/>
      <c r="AQ1171" s="35"/>
      <c r="AR1171" s="35"/>
      <c r="AS1171" s="35"/>
      <c r="AT1171" s="35"/>
      <c r="AU1171" s="35"/>
      <c r="AV1171" s="35"/>
      <c r="AW1171" s="35"/>
      <c r="AX1171" s="35"/>
      <c r="AY1171" s="35"/>
      <c r="AZ1171" s="35"/>
      <c r="BA1171" s="35"/>
      <c r="BB1171" s="35"/>
      <c r="BC1171" s="35"/>
      <c r="BD1171" s="35"/>
      <c r="BE1171" s="35"/>
      <c r="BF1171" s="35"/>
      <c r="BG1171" s="35"/>
      <c r="BH1171" s="35"/>
      <c r="BI1171" s="35"/>
      <c r="BJ1171" s="35"/>
      <c r="BK1171" s="35"/>
      <c r="BL1171" s="35"/>
      <c r="BM1171" s="35"/>
      <c r="BN1171" s="35"/>
      <c r="BO1171" s="35"/>
      <c r="BP1171" s="35"/>
      <c r="BQ1171" s="35"/>
    </row>
    <row r="1172" spans="1:69">
      <c r="A1172" s="35"/>
      <c r="B1172" s="35"/>
      <c r="C1172" s="35"/>
      <c r="D1172" s="35"/>
      <c r="E1172" s="35"/>
      <c r="F1172" s="35"/>
      <c r="G1172" s="35"/>
      <c r="H1172" s="35"/>
      <c r="I1172" s="30"/>
      <c r="J1172" s="35"/>
      <c r="K1172" s="35"/>
      <c r="L1172" s="35"/>
      <c r="M1172" s="35"/>
      <c r="N1172" s="35"/>
      <c r="O1172" s="35"/>
      <c r="P1172" s="35"/>
      <c r="Q1172" s="35"/>
      <c r="R1172" s="190"/>
      <c r="S1172" s="35"/>
      <c r="T1172" s="35"/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5"/>
      <c r="AF1172" s="35"/>
      <c r="AG1172" s="35"/>
      <c r="AH1172" s="35"/>
      <c r="AI1172" s="35"/>
      <c r="AJ1172" s="35"/>
      <c r="AK1172" s="35"/>
      <c r="AL1172" s="35"/>
      <c r="AM1172" s="35"/>
      <c r="AN1172" s="35"/>
      <c r="AO1172" s="35"/>
      <c r="AP1172" s="35"/>
      <c r="AQ1172" s="35"/>
      <c r="AR1172" s="35"/>
      <c r="AS1172" s="35"/>
      <c r="AT1172" s="35"/>
      <c r="AU1172" s="35"/>
      <c r="AV1172" s="35"/>
      <c r="AW1172" s="35"/>
      <c r="AX1172" s="35"/>
      <c r="AY1172" s="35"/>
      <c r="AZ1172" s="35"/>
      <c r="BA1172" s="35"/>
      <c r="BB1172" s="35"/>
      <c r="BC1172" s="35"/>
      <c r="BD1172" s="35"/>
      <c r="BE1172" s="35"/>
      <c r="BF1172" s="35"/>
      <c r="BG1172" s="35"/>
      <c r="BH1172" s="35"/>
      <c r="BI1172" s="35"/>
      <c r="BJ1172" s="35"/>
      <c r="BK1172" s="35"/>
      <c r="BL1172" s="35"/>
      <c r="BM1172" s="35"/>
      <c r="BN1172" s="35"/>
      <c r="BO1172" s="35"/>
      <c r="BP1172" s="35"/>
      <c r="BQ1172" s="35"/>
    </row>
    <row r="1173" spans="1:69">
      <c r="A1173" s="35"/>
      <c r="B1173" s="35"/>
      <c r="C1173" s="35"/>
      <c r="D1173" s="35"/>
      <c r="E1173" s="35"/>
      <c r="F1173" s="35"/>
      <c r="G1173" s="35"/>
      <c r="H1173" s="35"/>
      <c r="I1173" s="30"/>
      <c r="J1173" s="35"/>
      <c r="K1173" s="35"/>
      <c r="L1173" s="35"/>
      <c r="M1173" s="35"/>
      <c r="N1173" s="35"/>
      <c r="O1173" s="35"/>
      <c r="P1173" s="35"/>
      <c r="Q1173" s="35"/>
      <c r="R1173" s="190"/>
      <c r="S1173" s="35"/>
      <c r="T1173" s="35"/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5"/>
      <c r="AF1173" s="35"/>
      <c r="AG1173" s="35"/>
      <c r="AH1173" s="35"/>
      <c r="AI1173" s="35"/>
      <c r="AJ1173" s="35"/>
      <c r="AK1173" s="35"/>
      <c r="AL1173" s="35"/>
      <c r="AM1173" s="35"/>
      <c r="AN1173" s="35"/>
      <c r="AO1173" s="35"/>
      <c r="AP1173" s="35"/>
      <c r="AQ1173" s="35"/>
      <c r="AR1173" s="35"/>
      <c r="AS1173" s="35"/>
      <c r="AT1173" s="35"/>
      <c r="AU1173" s="35"/>
      <c r="AV1173" s="35"/>
      <c r="AW1173" s="35"/>
      <c r="AX1173" s="35"/>
      <c r="AY1173" s="35"/>
      <c r="AZ1173" s="35"/>
      <c r="BA1173" s="35"/>
      <c r="BB1173" s="35"/>
      <c r="BC1173" s="35"/>
      <c r="BD1173" s="35"/>
      <c r="BE1173" s="35"/>
      <c r="BF1173" s="35"/>
      <c r="BG1173" s="35"/>
      <c r="BH1173" s="35"/>
      <c r="BI1173" s="35"/>
      <c r="BJ1173" s="35"/>
      <c r="BK1173" s="35"/>
      <c r="BL1173" s="35"/>
      <c r="BM1173" s="35"/>
      <c r="BN1173" s="35"/>
      <c r="BO1173" s="35"/>
      <c r="BP1173" s="35"/>
      <c r="BQ1173" s="35"/>
    </row>
    <row r="1174" spans="1:69">
      <c r="A1174" s="35"/>
      <c r="B1174" s="35"/>
      <c r="C1174" s="35"/>
      <c r="D1174" s="35"/>
      <c r="E1174" s="35"/>
      <c r="F1174" s="35"/>
      <c r="G1174" s="35"/>
      <c r="H1174" s="35"/>
      <c r="I1174" s="30"/>
      <c r="J1174" s="35"/>
      <c r="K1174" s="35"/>
      <c r="L1174" s="35"/>
      <c r="M1174" s="35"/>
      <c r="N1174" s="35"/>
      <c r="O1174" s="35"/>
      <c r="P1174" s="35"/>
      <c r="Q1174" s="35"/>
      <c r="R1174" s="190"/>
      <c r="S1174" s="35"/>
      <c r="T1174" s="35"/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5"/>
      <c r="AF1174" s="35"/>
      <c r="AG1174" s="35"/>
      <c r="AH1174" s="35"/>
      <c r="AI1174" s="35"/>
      <c r="AJ1174" s="35"/>
      <c r="AK1174" s="35"/>
      <c r="AL1174" s="35"/>
      <c r="AM1174" s="35"/>
      <c r="AN1174" s="35"/>
      <c r="AO1174" s="35"/>
      <c r="AP1174" s="35"/>
      <c r="AQ1174" s="35"/>
      <c r="AR1174" s="35"/>
      <c r="AS1174" s="35"/>
      <c r="AT1174" s="35"/>
      <c r="AU1174" s="35"/>
      <c r="AV1174" s="35"/>
      <c r="AW1174" s="35"/>
      <c r="AX1174" s="35"/>
      <c r="AY1174" s="35"/>
      <c r="AZ1174" s="35"/>
      <c r="BA1174" s="35"/>
      <c r="BB1174" s="35"/>
      <c r="BC1174" s="35"/>
      <c r="BD1174" s="35"/>
      <c r="BE1174" s="35"/>
      <c r="BF1174" s="35"/>
      <c r="BG1174" s="35"/>
      <c r="BH1174" s="35"/>
      <c r="BI1174" s="35"/>
      <c r="BJ1174" s="35"/>
      <c r="BK1174" s="35"/>
      <c r="BL1174" s="35"/>
      <c r="BM1174" s="35"/>
      <c r="BN1174" s="35"/>
      <c r="BO1174" s="35"/>
      <c r="BP1174" s="35"/>
      <c r="BQ1174" s="35"/>
    </row>
    <row r="1175" spans="1:69">
      <c r="A1175" s="35"/>
      <c r="B1175" s="35"/>
      <c r="C1175" s="35"/>
      <c r="D1175" s="35"/>
      <c r="E1175" s="35"/>
      <c r="F1175" s="35"/>
      <c r="G1175" s="35"/>
      <c r="H1175" s="35"/>
      <c r="I1175" s="30"/>
      <c r="J1175" s="35"/>
      <c r="K1175" s="35"/>
      <c r="L1175" s="35"/>
      <c r="M1175" s="35"/>
      <c r="N1175" s="35"/>
      <c r="O1175" s="35"/>
      <c r="P1175" s="35"/>
      <c r="Q1175" s="35"/>
      <c r="R1175" s="190"/>
      <c r="S1175" s="35"/>
      <c r="T1175" s="35"/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5"/>
      <c r="AF1175" s="35"/>
      <c r="AG1175" s="35"/>
      <c r="AH1175" s="35"/>
      <c r="AI1175" s="35"/>
      <c r="AJ1175" s="35"/>
      <c r="AK1175" s="35"/>
      <c r="AL1175" s="35"/>
      <c r="AM1175" s="35"/>
      <c r="AN1175" s="35"/>
      <c r="AO1175" s="35"/>
      <c r="AP1175" s="35"/>
      <c r="AQ1175" s="35"/>
      <c r="AR1175" s="35"/>
      <c r="AS1175" s="35"/>
      <c r="AT1175" s="35"/>
      <c r="AU1175" s="35"/>
      <c r="AV1175" s="35"/>
      <c r="AW1175" s="35"/>
      <c r="AX1175" s="35"/>
      <c r="AY1175" s="35"/>
      <c r="AZ1175" s="35"/>
      <c r="BA1175" s="35"/>
      <c r="BB1175" s="35"/>
      <c r="BC1175" s="35"/>
      <c r="BD1175" s="35"/>
      <c r="BE1175" s="35"/>
      <c r="BF1175" s="35"/>
      <c r="BG1175" s="35"/>
      <c r="BH1175" s="35"/>
      <c r="BI1175" s="35"/>
      <c r="BJ1175" s="35"/>
      <c r="BK1175" s="35"/>
      <c r="BL1175" s="35"/>
      <c r="BM1175" s="35"/>
      <c r="BN1175" s="35"/>
      <c r="BO1175" s="35"/>
      <c r="BP1175" s="35"/>
      <c r="BQ1175" s="35"/>
    </row>
    <row r="1176" spans="1:69">
      <c r="A1176" s="35"/>
      <c r="B1176" s="35"/>
      <c r="C1176" s="35"/>
      <c r="D1176" s="35"/>
      <c r="E1176" s="35"/>
      <c r="F1176" s="35"/>
      <c r="G1176" s="35"/>
      <c r="H1176" s="35"/>
      <c r="I1176" s="30"/>
      <c r="J1176" s="35"/>
      <c r="K1176" s="35"/>
      <c r="L1176" s="35"/>
      <c r="M1176" s="35"/>
      <c r="N1176" s="35"/>
      <c r="O1176" s="35"/>
      <c r="P1176" s="35"/>
      <c r="Q1176" s="35"/>
      <c r="R1176" s="190"/>
      <c r="S1176" s="35"/>
      <c r="T1176" s="35"/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/>
      <c r="AF1176" s="35"/>
      <c r="AG1176" s="35"/>
      <c r="AH1176" s="35"/>
      <c r="AI1176" s="35"/>
      <c r="AJ1176" s="35"/>
      <c r="AK1176" s="35"/>
      <c r="AL1176" s="35"/>
      <c r="AM1176" s="35"/>
      <c r="AN1176" s="35"/>
      <c r="AO1176" s="35"/>
      <c r="AP1176" s="35"/>
      <c r="AQ1176" s="35"/>
      <c r="AR1176" s="35"/>
      <c r="AS1176" s="35"/>
      <c r="AT1176" s="35"/>
      <c r="AU1176" s="35"/>
      <c r="AV1176" s="35"/>
      <c r="AW1176" s="35"/>
      <c r="AX1176" s="35"/>
      <c r="AY1176" s="35"/>
      <c r="AZ1176" s="35"/>
      <c r="BA1176" s="35"/>
      <c r="BB1176" s="35"/>
      <c r="BC1176" s="35"/>
      <c r="BD1176" s="35"/>
      <c r="BE1176" s="35"/>
      <c r="BF1176" s="35"/>
      <c r="BG1176" s="35"/>
      <c r="BH1176" s="35"/>
      <c r="BI1176" s="35"/>
      <c r="BJ1176" s="35"/>
      <c r="BK1176" s="35"/>
      <c r="BL1176" s="35"/>
      <c r="BM1176" s="35"/>
      <c r="BN1176" s="35"/>
      <c r="BO1176" s="35"/>
      <c r="BP1176" s="35"/>
      <c r="BQ1176" s="35"/>
    </row>
    <row r="1177" spans="1:69">
      <c r="A1177" s="35"/>
      <c r="B1177" s="35"/>
      <c r="C1177" s="35"/>
      <c r="D1177" s="35"/>
      <c r="E1177" s="35"/>
      <c r="F1177" s="35"/>
      <c r="G1177" s="35"/>
      <c r="H1177" s="35"/>
      <c r="I1177" s="30"/>
      <c r="J1177" s="35"/>
      <c r="K1177" s="35"/>
      <c r="L1177" s="35"/>
      <c r="M1177" s="35"/>
      <c r="N1177" s="35"/>
      <c r="O1177" s="35"/>
      <c r="P1177" s="35"/>
      <c r="Q1177" s="35"/>
      <c r="R1177" s="190"/>
      <c r="S1177" s="35"/>
      <c r="T1177" s="35"/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5"/>
      <c r="AF1177" s="35"/>
      <c r="AG1177" s="35"/>
      <c r="AH1177" s="35"/>
      <c r="AI1177" s="35"/>
      <c r="AJ1177" s="35"/>
      <c r="AK1177" s="35"/>
      <c r="AL1177" s="35"/>
      <c r="AM1177" s="35"/>
      <c r="AN1177" s="35"/>
      <c r="AO1177" s="35"/>
      <c r="AP1177" s="35"/>
      <c r="AQ1177" s="35"/>
      <c r="AR1177" s="35"/>
      <c r="AS1177" s="35"/>
      <c r="AT1177" s="35"/>
      <c r="AU1177" s="35"/>
      <c r="AV1177" s="35"/>
      <c r="AW1177" s="35"/>
      <c r="AX1177" s="35"/>
      <c r="AY1177" s="35"/>
      <c r="AZ1177" s="35"/>
      <c r="BA1177" s="35"/>
      <c r="BB1177" s="35"/>
      <c r="BC1177" s="35"/>
      <c r="BD1177" s="35"/>
      <c r="BE1177" s="35"/>
      <c r="BF1177" s="35"/>
      <c r="BG1177" s="35"/>
      <c r="BH1177" s="35"/>
      <c r="BI1177" s="35"/>
      <c r="BJ1177" s="35"/>
      <c r="BK1177" s="35"/>
      <c r="BL1177" s="35"/>
      <c r="BM1177" s="35"/>
      <c r="BN1177" s="35"/>
      <c r="BO1177" s="35"/>
      <c r="BP1177" s="35"/>
      <c r="BQ1177" s="35"/>
    </row>
    <row r="1178" spans="1:69">
      <c r="A1178" s="35"/>
      <c r="B1178" s="35"/>
      <c r="C1178" s="35"/>
      <c r="D1178" s="35"/>
      <c r="E1178" s="35"/>
      <c r="F1178" s="35"/>
      <c r="G1178" s="35"/>
      <c r="H1178" s="35"/>
      <c r="I1178" s="30"/>
      <c r="J1178" s="35"/>
      <c r="K1178" s="35"/>
      <c r="L1178" s="35"/>
      <c r="M1178" s="35"/>
      <c r="N1178" s="35"/>
      <c r="O1178" s="35"/>
      <c r="P1178" s="35"/>
      <c r="Q1178" s="35"/>
      <c r="R1178" s="190"/>
      <c r="S1178" s="35"/>
      <c r="T1178" s="35"/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/>
      <c r="AF1178" s="35"/>
      <c r="AG1178" s="35"/>
      <c r="AH1178" s="35"/>
      <c r="AI1178" s="35"/>
      <c r="AJ1178" s="35"/>
      <c r="AK1178" s="35"/>
      <c r="AL1178" s="35"/>
      <c r="AM1178" s="35"/>
      <c r="AN1178" s="35"/>
      <c r="AO1178" s="35"/>
      <c r="AP1178" s="35"/>
      <c r="AQ1178" s="35"/>
      <c r="AR1178" s="35"/>
      <c r="AS1178" s="35"/>
      <c r="AT1178" s="35"/>
      <c r="AU1178" s="35"/>
      <c r="AV1178" s="35"/>
      <c r="AW1178" s="35"/>
      <c r="AX1178" s="35"/>
      <c r="AY1178" s="35"/>
      <c r="AZ1178" s="35"/>
      <c r="BA1178" s="35"/>
      <c r="BB1178" s="35"/>
      <c r="BC1178" s="35"/>
      <c r="BD1178" s="35"/>
      <c r="BE1178" s="35"/>
      <c r="BF1178" s="35"/>
      <c r="BG1178" s="35"/>
      <c r="BH1178" s="35"/>
      <c r="BI1178" s="35"/>
      <c r="BJ1178" s="35"/>
      <c r="BK1178" s="35"/>
      <c r="BL1178" s="35"/>
      <c r="BM1178" s="35"/>
      <c r="BN1178" s="35"/>
      <c r="BO1178" s="35"/>
      <c r="BP1178" s="35"/>
      <c r="BQ1178" s="35"/>
    </row>
    <row r="1179" spans="1:69">
      <c r="A1179" s="35"/>
      <c r="B1179" s="35"/>
      <c r="C1179" s="35"/>
      <c r="D1179" s="35"/>
      <c r="E1179" s="35"/>
      <c r="F1179" s="35"/>
      <c r="G1179" s="35"/>
      <c r="H1179" s="35"/>
      <c r="I1179" s="30"/>
      <c r="J1179" s="35"/>
      <c r="K1179" s="35"/>
      <c r="L1179" s="35"/>
      <c r="M1179" s="35"/>
      <c r="N1179" s="35"/>
      <c r="O1179" s="35"/>
      <c r="P1179" s="35"/>
      <c r="Q1179" s="35"/>
      <c r="R1179" s="190"/>
      <c r="S1179" s="35"/>
      <c r="T1179" s="35"/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5"/>
      <c r="AF1179" s="35"/>
      <c r="AG1179" s="35"/>
      <c r="AH1179" s="35"/>
      <c r="AI1179" s="35"/>
      <c r="AJ1179" s="35"/>
      <c r="AK1179" s="35"/>
      <c r="AL1179" s="35"/>
      <c r="AM1179" s="35"/>
      <c r="AN1179" s="35"/>
      <c r="AO1179" s="35"/>
      <c r="AP1179" s="35"/>
      <c r="AQ1179" s="35"/>
      <c r="AR1179" s="35"/>
      <c r="AS1179" s="35"/>
      <c r="AT1179" s="35"/>
      <c r="AU1179" s="35"/>
      <c r="AV1179" s="35"/>
      <c r="AW1179" s="35"/>
      <c r="AX1179" s="35"/>
      <c r="AY1179" s="35"/>
      <c r="AZ1179" s="35"/>
      <c r="BA1179" s="35"/>
      <c r="BB1179" s="35"/>
      <c r="BC1179" s="35"/>
      <c r="BD1179" s="35"/>
      <c r="BE1179" s="35"/>
      <c r="BF1179" s="35"/>
      <c r="BG1179" s="35"/>
      <c r="BH1179" s="35"/>
      <c r="BI1179" s="35"/>
      <c r="BJ1179" s="35"/>
      <c r="BK1179" s="35"/>
      <c r="BL1179" s="35"/>
      <c r="BM1179" s="35"/>
      <c r="BN1179" s="35"/>
      <c r="BO1179" s="35"/>
      <c r="BP1179" s="35"/>
      <c r="BQ1179" s="35"/>
    </row>
    <row r="1180" spans="1:69">
      <c r="A1180" s="35"/>
      <c r="B1180" s="35"/>
      <c r="C1180" s="35"/>
      <c r="D1180" s="35"/>
      <c r="E1180" s="35"/>
      <c r="F1180" s="35"/>
      <c r="G1180" s="35"/>
      <c r="H1180" s="35"/>
      <c r="I1180" s="30"/>
      <c r="J1180" s="35"/>
      <c r="K1180" s="35"/>
      <c r="L1180" s="35"/>
      <c r="M1180" s="35"/>
      <c r="N1180" s="35"/>
      <c r="O1180" s="35"/>
      <c r="P1180" s="35"/>
      <c r="Q1180" s="35"/>
      <c r="R1180" s="190"/>
      <c r="S1180" s="35"/>
      <c r="T1180" s="35"/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5"/>
      <c r="AF1180" s="35"/>
      <c r="AG1180" s="35"/>
      <c r="AH1180" s="35"/>
      <c r="AI1180" s="35"/>
      <c r="AJ1180" s="35"/>
      <c r="AK1180" s="35"/>
      <c r="AL1180" s="35"/>
      <c r="AM1180" s="35"/>
      <c r="AN1180" s="35"/>
      <c r="AO1180" s="35"/>
      <c r="AP1180" s="35"/>
      <c r="AQ1180" s="35"/>
      <c r="AR1180" s="35"/>
      <c r="AS1180" s="35"/>
      <c r="AT1180" s="35"/>
      <c r="AU1180" s="35"/>
      <c r="AV1180" s="35"/>
      <c r="AW1180" s="35"/>
      <c r="AX1180" s="35"/>
      <c r="AY1180" s="35"/>
      <c r="AZ1180" s="35"/>
      <c r="BA1180" s="35"/>
      <c r="BB1180" s="35"/>
      <c r="BC1180" s="35"/>
      <c r="BD1180" s="35"/>
      <c r="BE1180" s="35"/>
      <c r="BF1180" s="35"/>
      <c r="BG1180" s="35"/>
      <c r="BH1180" s="35"/>
      <c r="BI1180" s="35"/>
      <c r="BJ1180" s="35"/>
      <c r="BK1180" s="35"/>
      <c r="BL1180" s="35"/>
      <c r="BM1180" s="35"/>
      <c r="BN1180" s="35"/>
      <c r="BO1180" s="35"/>
      <c r="BP1180" s="35"/>
      <c r="BQ1180" s="35"/>
    </row>
    <row r="1181" spans="1:69">
      <c r="A1181" s="35"/>
      <c r="B1181" s="35"/>
      <c r="C1181" s="35"/>
      <c r="D1181" s="35"/>
      <c r="E1181" s="35"/>
      <c r="F1181" s="35"/>
      <c r="G1181" s="35"/>
      <c r="H1181" s="35"/>
      <c r="I1181" s="30"/>
      <c r="J1181" s="35"/>
      <c r="K1181" s="35"/>
      <c r="L1181" s="35"/>
      <c r="M1181" s="35"/>
      <c r="N1181" s="35"/>
      <c r="O1181" s="35"/>
      <c r="P1181" s="35"/>
      <c r="Q1181" s="35"/>
      <c r="R1181" s="190"/>
      <c r="S1181" s="35"/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5"/>
      <c r="AF1181" s="35"/>
      <c r="AG1181" s="35"/>
      <c r="AH1181" s="35"/>
      <c r="AI1181" s="35"/>
      <c r="AJ1181" s="35"/>
      <c r="AK1181" s="35"/>
      <c r="AL1181" s="35"/>
      <c r="AM1181" s="35"/>
      <c r="AN1181" s="35"/>
      <c r="AO1181" s="35"/>
      <c r="AP1181" s="35"/>
      <c r="AQ1181" s="35"/>
      <c r="AR1181" s="35"/>
      <c r="AS1181" s="35"/>
      <c r="AT1181" s="35"/>
      <c r="AU1181" s="35"/>
      <c r="AV1181" s="35"/>
      <c r="AW1181" s="35"/>
      <c r="AX1181" s="35"/>
      <c r="AY1181" s="35"/>
      <c r="AZ1181" s="35"/>
      <c r="BA1181" s="35"/>
      <c r="BB1181" s="35"/>
      <c r="BC1181" s="35"/>
      <c r="BD1181" s="35"/>
      <c r="BE1181" s="35"/>
      <c r="BF1181" s="35"/>
      <c r="BG1181" s="35"/>
      <c r="BH1181" s="35"/>
      <c r="BI1181" s="35"/>
      <c r="BJ1181" s="35"/>
      <c r="BK1181" s="35"/>
      <c r="BL1181" s="35"/>
      <c r="BM1181" s="35"/>
      <c r="BN1181" s="35"/>
      <c r="BO1181" s="35"/>
      <c r="BP1181" s="35"/>
      <c r="BQ1181" s="35"/>
    </row>
    <row r="1182" spans="1:69">
      <c r="A1182" s="35"/>
      <c r="B1182" s="35"/>
      <c r="C1182" s="35"/>
      <c r="D1182" s="35"/>
      <c r="E1182" s="35"/>
      <c r="F1182" s="35"/>
      <c r="G1182" s="35"/>
      <c r="H1182" s="35"/>
      <c r="I1182" s="30"/>
      <c r="J1182" s="35"/>
      <c r="K1182" s="35"/>
      <c r="L1182" s="35"/>
      <c r="M1182" s="35"/>
      <c r="N1182" s="35"/>
      <c r="O1182" s="35"/>
      <c r="P1182" s="35"/>
      <c r="Q1182" s="35"/>
      <c r="R1182" s="190"/>
      <c r="S1182" s="35"/>
      <c r="T1182" s="35"/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/>
      <c r="AF1182" s="35"/>
      <c r="AG1182" s="35"/>
      <c r="AH1182" s="35"/>
      <c r="AI1182" s="35"/>
      <c r="AJ1182" s="35"/>
      <c r="AK1182" s="35"/>
      <c r="AL1182" s="35"/>
      <c r="AM1182" s="35"/>
      <c r="AN1182" s="35"/>
      <c r="AO1182" s="35"/>
      <c r="AP1182" s="35"/>
      <c r="AQ1182" s="35"/>
      <c r="AR1182" s="35"/>
      <c r="AS1182" s="35"/>
      <c r="AT1182" s="35"/>
      <c r="AU1182" s="35"/>
      <c r="AV1182" s="35"/>
      <c r="AW1182" s="35"/>
      <c r="AX1182" s="35"/>
      <c r="AY1182" s="35"/>
      <c r="AZ1182" s="35"/>
      <c r="BA1182" s="35"/>
      <c r="BB1182" s="35"/>
      <c r="BC1182" s="35"/>
      <c r="BD1182" s="35"/>
      <c r="BE1182" s="35"/>
      <c r="BF1182" s="35"/>
      <c r="BG1182" s="35"/>
      <c r="BH1182" s="35"/>
      <c r="BI1182" s="35"/>
      <c r="BJ1182" s="35"/>
      <c r="BK1182" s="35"/>
      <c r="BL1182" s="35"/>
      <c r="BM1182" s="35"/>
      <c r="BN1182" s="35"/>
      <c r="BO1182" s="35"/>
      <c r="BP1182" s="35"/>
      <c r="BQ1182" s="35"/>
    </row>
    <row r="1183" spans="1:69">
      <c r="A1183" s="35"/>
      <c r="B1183" s="35"/>
      <c r="C1183" s="35"/>
      <c r="D1183" s="35"/>
      <c r="E1183" s="35"/>
      <c r="F1183" s="35"/>
      <c r="G1183" s="35"/>
      <c r="H1183" s="35"/>
      <c r="I1183" s="30"/>
      <c r="J1183" s="35"/>
      <c r="K1183" s="35"/>
      <c r="L1183" s="35"/>
      <c r="M1183" s="35"/>
      <c r="N1183" s="35"/>
      <c r="O1183" s="35"/>
      <c r="P1183" s="35"/>
      <c r="Q1183" s="35"/>
      <c r="R1183" s="190"/>
      <c r="S1183" s="35"/>
      <c r="T1183" s="35"/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/>
      <c r="AF1183" s="35"/>
      <c r="AG1183" s="35"/>
      <c r="AH1183" s="35"/>
      <c r="AI1183" s="35"/>
      <c r="AJ1183" s="35"/>
      <c r="AK1183" s="35"/>
      <c r="AL1183" s="35"/>
      <c r="AM1183" s="35"/>
      <c r="AN1183" s="35"/>
      <c r="AO1183" s="35"/>
      <c r="AP1183" s="35"/>
      <c r="AQ1183" s="35"/>
      <c r="AR1183" s="35"/>
      <c r="AS1183" s="35"/>
      <c r="AT1183" s="35"/>
      <c r="AU1183" s="35"/>
      <c r="AV1183" s="35"/>
      <c r="AW1183" s="35"/>
      <c r="AX1183" s="35"/>
      <c r="AY1183" s="35"/>
      <c r="AZ1183" s="35"/>
      <c r="BA1183" s="35"/>
      <c r="BB1183" s="35"/>
      <c r="BC1183" s="35"/>
      <c r="BD1183" s="35"/>
      <c r="BE1183" s="35"/>
      <c r="BF1183" s="35"/>
      <c r="BG1183" s="35"/>
      <c r="BH1183" s="35"/>
      <c r="BI1183" s="35"/>
      <c r="BJ1183" s="35"/>
      <c r="BK1183" s="35"/>
      <c r="BL1183" s="35"/>
      <c r="BM1183" s="35"/>
      <c r="BN1183" s="35"/>
      <c r="BO1183" s="35"/>
      <c r="BP1183" s="35"/>
      <c r="BQ1183" s="35"/>
    </row>
    <row r="1184" spans="1:69">
      <c r="A1184" s="35"/>
      <c r="B1184" s="35"/>
      <c r="C1184" s="35"/>
      <c r="D1184" s="35"/>
      <c r="E1184" s="35"/>
      <c r="F1184" s="35"/>
      <c r="G1184" s="35"/>
      <c r="H1184" s="35"/>
      <c r="I1184" s="30"/>
      <c r="J1184" s="35"/>
      <c r="K1184" s="35"/>
      <c r="L1184" s="35"/>
      <c r="M1184" s="35"/>
      <c r="N1184" s="35"/>
      <c r="O1184" s="35"/>
      <c r="P1184" s="35"/>
      <c r="Q1184" s="35"/>
      <c r="R1184" s="190"/>
      <c r="S1184" s="35"/>
      <c r="T1184" s="35"/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5"/>
      <c r="AF1184" s="35"/>
      <c r="AG1184" s="35"/>
      <c r="AH1184" s="35"/>
      <c r="AI1184" s="35"/>
      <c r="AJ1184" s="35"/>
      <c r="AK1184" s="35"/>
      <c r="AL1184" s="35"/>
      <c r="AM1184" s="35"/>
      <c r="AN1184" s="35"/>
      <c r="AO1184" s="35"/>
      <c r="AP1184" s="35"/>
      <c r="AQ1184" s="35"/>
      <c r="AR1184" s="35"/>
      <c r="AS1184" s="35"/>
      <c r="AT1184" s="35"/>
      <c r="AU1184" s="35"/>
      <c r="AV1184" s="35"/>
      <c r="AW1184" s="35"/>
      <c r="AX1184" s="35"/>
      <c r="AY1184" s="35"/>
      <c r="AZ1184" s="35"/>
      <c r="BA1184" s="35"/>
      <c r="BB1184" s="35"/>
      <c r="BC1184" s="35"/>
      <c r="BD1184" s="35"/>
      <c r="BE1184" s="35"/>
      <c r="BF1184" s="35"/>
      <c r="BG1184" s="35"/>
      <c r="BH1184" s="35"/>
      <c r="BI1184" s="35"/>
      <c r="BJ1184" s="35"/>
      <c r="BK1184" s="35"/>
      <c r="BL1184" s="35"/>
      <c r="BM1184" s="35"/>
      <c r="BN1184" s="35"/>
      <c r="BO1184" s="35"/>
      <c r="BP1184" s="35"/>
      <c r="BQ1184" s="35"/>
    </row>
    <row r="1185" spans="1:69">
      <c r="A1185" s="35"/>
      <c r="B1185" s="35"/>
      <c r="C1185" s="35"/>
      <c r="D1185" s="35"/>
      <c r="E1185" s="35"/>
      <c r="F1185" s="35"/>
      <c r="G1185" s="35"/>
      <c r="H1185" s="35"/>
      <c r="I1185" s="30"/>
      <c r="J1185" s="35"/>
      <c r="K1185" s="35"/>
      <c r="L1185" s="35"/>
      <c r="M1185" s="35"/>
      <c r="N1185" s="35"/>
      <c r="O1185" s="35"/>
      <c r="P1185" s="35"/>
      <c r="Q1185" s="35"/>
      <c r="R1185" s="190"/>
      <c r="S1185" s="35"/>
      <c r="T1185" s="35"/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5"/>
      <c r="AF1185" s="35"/>
      <c r="AG1185" s="35"/>
      <c r="AH1185" s="35"/>
      <c r="AI1185" s="35"/>
      <c r="AJ1185" s="35"/>
      <c r="AK1185" s="35"/>
      <c r="AL1185" s="35"/>
      <c r="AM1185" s="35"/>
      <c r="AN1185" s="35"/>
      <c r="AO1185" s="35"/>
      <c r="AP1185" s="35"/>
      <c r="AQ1185" s="35"/>
      <c r="AR1185" s="35"/>
      <c r="AS1185" s="35"/>
      <c r="AT1185" s="35"/>
      <c r="AU1185" s="35"/>
      <c r="AV1185" s="35"/>
      <c r="AW1185" s="35"/>
      <c r="AX1185" s="35"/>
      <c r="AY1185" s="35"/>
      <c r="AZ1185" s="35"/>
      <c r="BA1185" s="35"/>
      <c r="BB1185" s="35"/>
      <c r="BC1185" s="35"/>
      <c r="BD1185" s="35"/>
      <c r="BE1185" s="35"/>
      <c r="BF1185" s="35"/>
      <c r="BG1185" s="35"/>
      <c r="BH1185" s="35"/>
      <c r="BI1185" s="35"/>
      <c r="BJ1185" s="35"/>
      <c r="BK1185" s="35"/>
      <c r="BL1185" s="35"/>
      <c r="BM1185" s="35"/>
      <c r="BN1185" s="35"/>
      <c r="BO1185" s="35"/>
      <c r="BP1185" s="35"/>
      <c r="BQ1185" s="35"/>
    </row>
    <row r="1186" spans="1:69">
      <c r="A1186" s="35"/>
      <c r="B1186" s="35"/>
      <c r="C1186" s="35"/>
      <c r="D1186" s="35"/>
      <c r="E1186" s="35"/>
      <c r="F1186" s="35"/>
      <c r="G1186" s="35"/>
      <c r="H1186" s="35"/>
      <c r="I1186" s="30"/>
      <c r="J1186" s="35"/>
      <c r="K1186" s="35"/>
      <c r="L1186" s="35"/>
      <c r="M1186" s="35"/>
      <c r="N1186" s="35"/>
      <c r="O1186" s="35"/>
      <c r="P1186" s="35"/>
      <c r="Q1186" s="35"/>
      <c r="R1186" s="190"/>
      <c r="S1186" s="35"/>
      <c r="T1186" s="35"/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5"/>
      <c r="AF1186" s="35"/>
      <c r="AG1186" s="35"/>
      <c r="AH1186" s="35"/>
      <c r="AI1186" s="35"/>
      <c r="AJ1186" s="35"/>
      <c r="AK1186" s="35"/>
      <c r="AL1186" s="35"/>
      <c r="AM1186" s="35"/>
      <c r="AN1186" s="35"/>
      <c r="AO1186" s="35"/>
      <c r="AP1186" s="35"/>
      <c r="AQ1186" s="35"/>
      <c r="AR1186" s="35"/>
      <c r="AS1186" s="35"/>
      <c r="AT1186" s="35"/>
      <c r="AU1186" s="35"/>
      <c r="AV1186" s="35"/>
      <c r="AW1186" s="35"/>
      <c r="AX1186" s="35"/>
      <c r="AY1186" s="35"/>
      <c r="AZ1186" s="35"/>
      <c r="BA1186" s="35"/>
      <c r="BB1186" s="35"/>
      <c r="BC1186" s="35"/>
      <c r="BD1186" s="35"/>
      <c r="BE1186" s="35"/>
      <c r="BF1186" s="35"/>
      <c r="BG1186" s="35"/>
      <c r="BH1186" s="35"/>
      <c r="BI1186" s="35"/>
      <c r="BJ1186" s="35"/>
      <c r="BK1186" s="35"/>
      <c r="BL1186" s="35"/>
      <c r="BM1186" s="35"/>
      <c r="BN1186" s="35"/>
      <c r="BO1186" s="35"/>
      <c r="BP1186" s="35"/>
      <c r="BQ1186" s="35"/>
    </row>
    <row r="1187" spans="1:69">
      <c r="A1187" s="35"/>
      <c r="B1187" s="35"/>
      <c r="C1187" s="35"/>
      <c r="D1187" s="35"/>
      <c r="E1187" s="35"/>
      <c r="F1187" s="35"/>
      <c r="G1187" s="35"/>
      <c r="H1187" s="35"/>
      <c r="I1187" s="30"/>
      <c r="J1187" s="35"/>
      <c r="K1187" s="35"/>
      <c r="L1187" s="35"/>
      <c r="M1187" s="35"/>
      <c r="N1187" s="35"/>
      <c r="O1187" s="35"/>
      <c r="P1187" s="35"/>
      <c r="Q1187" s="35"/>
      <c r="R1187" s="190"/>
      <c r="S1187" s="35"/>
      <c r="T1187" s="35"/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5"/>
      <c r="AF1187" s="35"/>
      <c r="AG1187" s="35"/>
      <c r="AH1187" s="35"/>
      <c r="AI1187" s="35"/>
      <c r="AJ1187" s="35"/>
      <c r="AK1187" s="35"/>
      <c r="AL1187" s="35"/>
      <c r="AM1187" s="35"/>
      <c r="AN1187" s="35"/>
      <c r="AO1187" s="35"/>
      <c r="AP1187" s="35"/>
      <c r="AQ1187" s="35"/>
      <c r="AR1187" s="35"/>
      <c r="AS1187" s="35"/>
      <c r="AT1187" s="35"/>
      <c r="AU1187" s="35"/>
      <c r="AV1187" s="35"/>
      <c r="AW1187" s="35"/>
      <c r="AX1187" s="35"/>
      <c r="AY1187" s="35"/>
      <c r="AZ1187" s="35"/>
      <c r="BA1187" s="35"/>
      <c r="BB1187" s="35"/>
      <c r="BC1187" s="35"/>
      <c r="BD1187" s="35"/>
      <c r="BE1187" s="35"/>
      <c r="BF1187" s="35"/>
      <c r="BG1187" s="35"/>
      <c r="BH1187" s="35"/>
      <c r="BI1187" s="35"/>
      <c r="BJ1187" s="35"/>
      <c r="BK1187" s="35"/>
      <c r="BL1187" s="35"/>
      <c r="BM1187" s="35"/>
      <c r="BN1187" s="35"/>
      <c r="BO1187" s="35"/>
      <c r="BP1187" s="35"/>
      <c r="BQ1187" s="35"/>
    </row>
    <row r="1188" spans="1:69">
      <c r="A1188" s="35"/>
      <c r="B1188" s="35"/>
      <c r="C1188" s="35"/>
      <c r="D1188" s="35"/>
      <c r="E1188" s="35"/>
      <c r="F1188" s="35"/>
      <c r="G1188" s="35"/>
      <c r="H1188" s="35"/>
      <c r="I1188" s="30"/>
      <c r="J1188" s="35"/>
      <c r="K1188" s="35"/>
      <c r="L1188" s="35"/>
      <c r="M1188" s="35"/>
      <c r="N1188" s="35"/>
      <c r="O1188" s="35"/>
      <c r="P1188" s="35"/>
      <c r="Q1188" s="35"/>
      <c r="R1188" s="190"/>
      <c r="S1188" s="35"/>
      <c r="T1188" s="35"/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5"/>
      <c r="AF1188" s="35"/>
      <c r="AG1188" s="35"/>
      <c r="AH1188" s="35"/>
      <c r="AI1188" s="35"/>
      <c r="AJ1188" s="35"/>
      <c r="AK1188" s="35"/>
      <c r="AL1188" s="35"/>
      <c r="AM1188" s="35"/>
      <c r="AN1188" s="35"/>
      <c r="AO1188" s="35"/>
      <c r="AP1188" s="35"/>
      <c r="AQ1188" s="35"/>
      <c r="AR1188" s="35"/>
      <c r="AS1188" s="35"/>
      <c r="AT1188" s="35"/>
      <c r="AU1188" s="35"/>
      <c r="AV1188" s="35"/>
      <c r="AW1188" s="35"/>
      <c r="AX1188" s="35"/>
      <c r="AY1188" s="35"/>
      <c r="AZ1188" s="35"/>
      <c r="BA1188" s="35"/>
      <c r="BB1188" s="35"/>
      <c r="BC1188" s="35"/>
      <c r="BD1188" s="35"/>
      <c r="BE1188" s="35"/>
      <c r="BF1188" s="35"/>
      <c r="BG1188" s="35"/>
      <c r="BH1188" s="35"/>
      <c r="BI1188" s="35"/>
      <c r="BJ1188" s="35"/>
      <c r="BK1188" s="35"/>
      <c r="BL1188" s="35"/>
      <c r="BM1188" s="35"/>
      <c r="BN1188" s="35"/>
      <c r="BO1188" s="35"/>
      <c r="BP1188" s="35"/>
      <c r="BQ1188" s="35"/>
    </row>
    <row r="1189" spans="1:69">
      <c r="A1189" s="35"/>
      <c r="B1189" s="35"/>
      <c r="C1189" s="35"/>
      <c r="D1189" s="35"/>
      <c r="E1189" s="35"/>
      <c r="F1189" s="35"/>
      <c r="G1189" s="35"/>
      <c r="H1189" s="35"/>
      <c r="I1189" s="30"/>
      <c r="J1189" s="35"/>
      <c r="K1189" s="35"/>
      <c r="L1189" s="35"/>
      <c r="M1189" s="35"/>
      <c r="N1189" s="35"/>
      <c r="O1189" s="35"/>
      <c r="P1189" s="35"/>
      <c r="Q1189" s="35"/>
      <c r="R1189" s="190"/>
      <c r="S1189" s="35"/>
      <c r="T1189" s="35"/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5"/>
      <c r="AF1189" s="35"/>
      <c r="AG1189" s="35"/>
      <c r="AH1189" s="35"/>
      <c r="AI1189" s="35"/>
      <c r="AJ1189" s="35"/>
      <c r="AK1189" s="35"/>
      <c r="AL1189" s="35"/>
      <c r="AM1189" s="35"/>
      <c r="AN1189" s="35"/>
      <c r="AO1189" s="35"/>
      <c r="AP1189" s="35"/>
      <c r="AQ1189" s="35"/>
      <c r="AR1189" s="35"/>
      <c r="AS1189" s="35"/>
      <c r="AT1189" s="35"/>
      <c r="AU1189" s="35"/>
      <c r="AV1189" s="35"/>
      <c r="AW1189" s="35"/>
      <c r="AX1189" s="35"/>
      <c r="AY1189" s="35"/>
      <c r="AZ1189" s="35"/>
      <c r="BA1189" s="35"/>
      <c r="BB1189" s="35"/>
      <c r="BC1189" s="35"/>
      <c r="BD1189" s="35"/>
      <c r="BE1189" s="35"/>
      <c r="BF1189" s="35"/>
      <c r="BG1189" s="35"/>
      <c r="BH1189" s="35"/>
      <c r="BI1189" s="35"/>
      <c r="BJ1189" s="35"/>
      <c r="BK1189" s="35"/>
      <c r="BL1189" s="35"/>
      <c r="BM1189" s="35"/>
      <c r="BN1189" s="35"/>
      <c r="BO1189" s="35"/>
      <c r="BP1189" s="35"/>
      <c r="BQ1189" s="35"/>
    </row>
    <row r="1190" spans="1:69">
      <c r="A1190" s="35"/>
      <c r="B1190" s="35"/>
      <c r="C1190" s="35"/>
      <c r="D1190" s="35"/>
      <c r="E1190" s="35"/>
      <c r="F1190" s="35"/>
      <c r="G1190" s="35"/>
      <c r="H1190" s="35"/>
      <c r="I1190" s="30"/>
      <c r="J1190" s="35"/>
      <c r="K1190" s="35"/>
      <c r="L1190" s="35"/>
      <c r="M1190" s="35"/>
      <c r="N1190" s="35"/>
      <c r="O1190" s="35"/>
      <c r="P1190" s="35"/>
      <c r="Q1190" s="35"/>
      <c r="R1190" s="190"/>
      <c r="S1190" s="35"/>
      <c r="T1190" s="35"/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5"/>
      <c r="AF1190" s="35"/>
      <c r="AG1190" s="35"/>
      <c r="AH1190" s="35"/>
      <c r="AI1190" s="35"/>
      <c r="AJ1190" s="35"/>
      <c r="AK1190" s="35"/>
      <c r="AL1190" s="35"/>
      <c r="AM1190" s="35"/>
      <c r="AN1190" s="35"/>
      <c r="AO1190" s="35"/>
      <c r="AP1190" s="35"/>
      <c r="AQ1190" s="35"/>
      <c r="AR1190" s="35"/>
      <c r="AS1190" s="35"/>
      <c r="AT1190" s="35"/>
      <c r="AU1190" s="35"/>
      <c r="AV1190" s="35"/>
      <c r="AW1190" s="35"/>
      <c r="AX1190" s="35"/>
      <c r="AY1190" s="35"/>
      <c r="AZ1190" s="35"/>
      <c r="BA1190" s="35"/>
      <c r="BB1190" s="35"/>
      <c r="BC1190" s="35"/>
      <c r="BD1190" s="35"/>
      <c r="BE1190" s="35"/>
      <c r="BF1190" s="35"/>
      <c r="BG1190" s="35"/>
      <c r="BH1190" s="35"/>
      <c r="BI1190" s="35"/>
      <c r="BJ1190" s="35"/>
      <c r="BK1190" s="35"/>
      <c r="BL1190" s="35"/>
      <c r="BM1190" s="35"/>
      <c r="BN1190" s="35"/>
      <c r="BO1190" s="35"/>
      <c r="BP1190" s="35"/>
      <c r="BQ1190" s="35"/>
    </row>
    <row r="1191" spans="1:69">
      <c r="A1191" s="35"/>
      <c r="B1191" s="35"/>
      <c r="C1191" s="35"/>
      <c r="D1191" s="35"/>
      <c r="E1191" s="35"/>
      <c r="F1191" s="35"/>
      <c r="G1191" s="35"/>
      <c r="H1191" s="35"/>
      <c r="I1191" s="30"/>
      <c r="J1191" s="35"/>
      <c r="K1191" s="35"/>
      <c r="L1191" s="35"/>
      <c r="M1191" s="35"/>
      <c r="N1191" s="35"/>
      <c r="O1191" s="35"/>
      <c r="P1191" s="35"/>
      <c r="Q1191" s="35"/>
      <c r="R1191" s="190"/>
      <c r="S1191" s="35"/>
      <c r="T1191" s="35"/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5"/>
      <c r="AF1191" s="35"/>
      <c r="AG1191" s="35"/>
      <c r="AH1191" s="35"/>
      <c r="AI1191" s="35"/>
      <c r="AJ1191" s="35"/>
      <c r="AK1191" s="35"/>
      <c r="AL1191" s="35"/>
      <c r="AM1191" s="35"/>
      <c r="AN1191" s="35"/>
      <c r="AO1191" s="35"/>
      <c r="AP1191" s="35"/>
      <c r="AQ1191" s="35"/>
      <c r="AR1191" s="35"/>
      <c r="AS1191" s="35"/>
      <c r="AT1191" s="35"/>
      <c r="AU1191" s="35"/>
      <c r="AV1191" s="35"/>
      <c r="AW1191" s="35"/>
      <c r="AX1191" s="35"/>
      <c r="AY1191" s="35"/>
      <c r="AZ1191" s="35"/>
      <c r="BA1191" s="35"/>
      <c r="BB1191" s="35"/>
      <c r="BC1191" s="35"/>
      <c r="BD1191" s="35"/>
      <c r="BE1191" s="35"/>
      <c r="BF1191" s="35"/>
      <c r="BG1191" s="35"/>
      <c r="BH1191" s="35"/>
      <c r="BI1191" s="35"/>
      <c r="BJ1191" s="35"/>
      <c r="BK1191" s="35"/>
      <c r="BL1191" s="35"/>
      <c r="BM1191" s="35"/>
      <c r="BN1191" s="35"/>
      <c r="BO1191" s="35"/>
      <c r="BP1191" s="35"/>
      <c r="BQ1191" s="35"/>
    </row>
    <row r="1192" spans="1:69">
      <c r="A1192" s="35"/>
      <c r="B1192" s="35"/>
      <c r="C1192" s="35"/>
      <c r="D1192" s="35"/>
      <c r="E1192" s="35"/>
      <c r="F1192" s="35"/>
      <c r="G1192" s="35"/>
      <c r="H1192" s="35"/>
      <c r="I1192" s="30"/>
      <c r="J1192" s="35"/>
      <c r="K1192" s="35"/>
      <c r="L1192" s="35"/>
      <c r="M1192" s="35"/>
      <c r="N1192" s="35"/>
      <c r="O1192" s="35"/>
      <c r="P1192" s="35"/>
      <c r="Q1192" s="35"/>
      <c r="R1192" s="190"/>
      <c r="S1192" s="35"/>
      <c r="T1192" s="35"/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5"/>
      <c r="AF1192" s="35"/>
      <c r="AG1192" s="35"/>
      <c r="AH1192" s="35"/>
      <c r="AI1192" s="35"/>
      <c r="AJ1192" s="35"/>
      <c r="AK1192" s="35"/>
      <c r="AL1192" s="35"/>
      <c r="AM1192" s="35"/>
      <c r="AN1192" s="35"/>
      <c r="AO1192" s="35"/>
      <c r="AP1192" s="35"/>
      <c r="AQ1192" s="35"/>
      <c r="AR1192" s="35"/>
      <c r="AS1192" s="35"/>
      <c r="AT1192" s="35"/>
      <c r="AU1192" s="35"/>
      <c r="AV1192" s="35"/>
      <c r="AW1192" s="35"/>
      <c r="AX1192" s="35"/>
      <c r="AY1192" s="35"/>
      <c r="AZ1192" s="35"/>
      <c r="BA1192" s="35"/>
      <c r="BB1192" s="35"/>
      <c r="BC1192" s="35"/>
      <c r="BD1192" s="35"/>
      <c r="BE1192" s="35"/>
      <c r="BF1192" s="35"/>
      <c r="BG1192" s="35"/>
      <c r="BH1192" s="35"/>
      <c r="BI1192" s="35"/>
      <c r="BJ1192" s="35"/>
      <c r="BK1192" s="35"/>
      <c r="BL1192" s="35"/>
      <c r="BM1192" s="35"/>
      <c r="BN1192" s="35"/>
      <c r="BO1192" s="35"/>
      <c r="BP1192" s="35"/>
      <c r="BQ1192" s="35"/>
    </row>
    <row r="1193" spans="1:69">
      <c r="A1193" s="35"/>
      <c r="B1193" s="35"/>
      <c r="C1193" s="35"/>
      <c r="D1193" s="35"/>
      <c r="E1193" s="35"/>
      <c r="F1193" s="35"/>
      <c r="G1193" s="35"/>
      <c r="H1193" s="35"/>
      <c r="I1193" s="30"/>
      <c r="J1193" s="35"/>
      <c r="K1193" s="35"/>
      <c r="L1193" s="35"/>
      <c r="M1193" s="35"/>
      <c r="N1193" s="35"/>
      <c r="O1193" s="35"/>
      <c r="P1193" s="35"/>
      <c r="Q1193" s="35"/>
      <c r="R1193" s="190"/>
      <c r="S1193" s="35"/>
      <c r="T1193" s="35"/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5"/>
      <c r="AF1193" s="35"/>
      <c r="AG1193" s="35"/>
      <c r="AH1193" s="35"/>
      <c r="AI1193" s="35"/>
      <c r="AJ1193" s="35"/>
      <c r="AK1193" s="35"/>
      <c r="AL1193" s="35"/>
      <c r="AM1193" s="35"/>
      <c r="AN1193" s="35"/>
      <c r="AO1193" s="35"/>
      <c r="AP1193" s="35"/>
      <c r="AQ1193" s="35"/>
      <c r="AR1193" s="35"/>
      <c r="AS1193" s="35"/>
      <c r="AT1193" s="35"/>
      <c r="AU1193" s="35"/>
      <c r="AV1193" s="35"/>
      <c r="AW1193" s="35"/>
      <c r="AX1193" s="35"/>
      <c r="AY1193" s="35"/>
      <c r="AZ1193" s="35"/>
      <c r="BA1193" s="35"/>
      <c r="BB1193" s="35"/>
      <c r="BC1193" s="35"/>
      <c r="BD1193" s="35"/>
      <c r="BE1193" s="35"/>
      <c r="BF1193" s="35"/>
      <c r="BG1193" s="35"/>
      <c r="BH1193" s="35"/>
      <c r="BI1193" s="35"/>
      <c r="BJ1193" s="35"/>
      <c r="BK1193" s="35"/>
      <c r="BL1193" s="35"/>
      <c r="BM1193" s="35"/>
      <c r="BN1193" s="35"/>
      <c r="BO1193" s="35"/>
      <c r="BP1193" s="35"/>
      <c r="BQ1193" s="35"/>
    </row>
    <row r="1194" spans="1:69">
      <c r="A1194" s="35"/>
      <c r="B1194" s="35"/>
      <c r="C1194" s="35"/>
      <c r="D1194" s="35"/>
      <c r="E1194" s="35"/>
      <c r="F1194" s="35"/>
      <c r="G1194" s="35"/>
      <c r="H1194" s="35"/>
      <c r="I1194" s="30"/>
      <c r="J1194" s="35"/>
      <c r="K1194" s="35"/>
      <c r="L1194" s="35"/>
      <c r="M1194" s="35"/>
      <c r="N1194" s="35"/>
      <c r="O1194" s="35"/>
      <c r="P1194" s="35"/>
      <c r="Q1194" s="35"/>
      <c r="R1194" s="190"/>
      <c r="S1194" s="35"/>
      <c r="T1194" s="35"/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/>
      <c r="AF1194" s="35"/>
      <c r="AG1194" s="35"/>
      <c r="AH1194" s="35"/>
      <c r="AI1194" s="35"/>
      <c r="AJ1194" s="35"/>
      <c r="AK1194" s="35"/>
      <c r="AL1194" s="35"/>
      <c r="AM1194" s="35"/>
      <c r="AN1194" s="35"/>
      <c r="AO1194" s="35"/>
      <c r="AP1194" s="35"/>
      <c r="AQ1194" s="35"/>
      <c r="AR1194" s="35"/>
      <c r="AS1194" s="35"/>
      <c r="AT1194" s="35"/>
      <c r="AU1194" s="35"/>
      <c r="AV1194" s="35"/>
      <c r="AW1194" s="35"/>
      <c r="AX1194" s="35"/>
      <c r="AY1194" s="35"/>
      <c r="AZ1194" s="35"/>
      <c r="BA1194" s="35"/>
      <c r="BB1194" s="35"/>
      <c r="BC1194" s="35"/>
      <c r="BD1194" s="35"/>
      <c r="BE1194" s="35"/>
      <c r="BF1194" s="35"/>
      <c r="BG1194" s="35"/>
      <c r="BH1194" s="35"/>
      <c r="BI1194" s="35"/>
      <c r="BJ1194" s="35"/>
      <c r="BK1194" s="35"/>
      <c r="BL1194" s="35"/>
      <c r="BM1194" s="35"/>
      <c r="BN1194" s="35"/>
      <c r="BO1194" s="35"/>
      <c r="BP1194" s="35"/>
      <c r="BQ1194" s="35"/>
    </row>
    <row r="1195" spans="1:69">
      <c r="A1195" s="35"/>
      <c r="B1195" s="35"/>
      <c r="C1195" s="35"/>
      <c r="D1195" s="35"/>
      <c r="E1195" s="35"/>
      <c r="F1195" s="35"/>
      <c r="G1195" s="35"/>
      <c r="H1195" s="35"/>
      <c r="I1195" s="30"/>
      <c r="J1195" s="35"/>
      <c r="K1195" s="35"/>
      <c r="L1195" s="35"/>
      <c r="M1195" s="35"/>
      <c r="N1195" s="35"/>
      <c r="O1195" s="35"/>
      <c r="P1195" s="35"/>
      <c r="Q1195" s="35"/>
      <c r="R1195" s="190"/>
      <c r="S1195" s="35"/>
      <c r="T1195" s="35"/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5"/>
      <c r="AF1195" s="35"/>
      <c r="AG1195" s="35"/>
      <c r="AH1195" s="35"/>
      <c r="AI1195" s="35"/>
      <c r="AJ1195" s="35"/>
      <c r="AK1195" s="35"/>
      <c r="AL1195" s="35"/>
      <c r="AM1195" s="35"/>
      <c r="AN1195" s="35"/>
      <c r="AO1195" s="35"/>
      <c r="AP1195" s="35"/>
      <c r="AQ1195" s="35"/>
      <c r="AR1195" s="35"/>
      <c r="AS1195" s="35"/>
      <c r="AT1195" s="35"/>
      <c r="AU1195" s="35"/>
      <c r="AV1195" s="35"/>
      <c r="AW1195" s="35"/>
      <c r="AX1195" s="35"/>
      <c r="AY1195" s="35"/>
      <c r="AZ1195" s="35"/>
      <c r="BA1195" s="35"/>
      <c r="BB1195" s="35"/>
      <c r="BC1195" s="35"/>
      <c r="BD1195" s="35"/>
      <c r="BE1195" s="35"/>
      <c r="BF1195" s="35"/>
      <c r="BG1195" s="35"/>
      <c r="BH1195" s="35"/>
      <c r="BI1195" s="35"/>
      <c r="BJ1195" s="35"/>
      <c r="BK1195" s="35"/>
      <c r="BL1195" s="35"/>
      <c r="BM1195" s="35"/>
      <c r="BN1195" s="35"/>
      <c r="BO1195" s="35"/>
      <c r="BP1195" s="35"/>
      <c r="BQ1195" s="35"/>
    </row>
    <row r="1196" spans="1:69">
      <c r="A1196" s="35"/>
      <c r="B1196" s="35"/>
      <c r="C1196" s="35"/>
      <c r="D1196" s="35"/>
      <c r="E1196" s="35"/>
      <c r="F1196" s="35"/>
      <c r="G1196" s="35"/>
      <c r="H1196" s="35"/>
      <c r="I1196" s="30"/>
      <c r="J1196" s="35"/>
      <c r="K1196" s="35"/>
      <c r="L1196" s="35"/>
      <c r="M1196" s="35"/>
      <c r="N1196" s="35"/>
      <c r="O1196" s="35"/>
      <c r="P1196" s="35"/>
      <c r="Q1196" s="35"/>
      <c r="R1196" s="190"/>
      <c r="S1196" s="35"/>
      <c r="T1196" s="35"/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5"/>
      <c r="AF1196" s="35"/>
      <c r="AG1196" s="35"/>
      <c r="AH1196" s="35"/>
      <c r="AI1196" s="35"/>
      <c r="AJ1196" s="35"/>
      <c r="AK1196" s="35"/>
      <c r="AL1196" s="35"/>
      <c r="AM1196" s="35"/>
      <c r="AN1196" s="35"/>
      <c r="AO1196" s="35"/>
      <c r="AP1196" s="35"/>
      <c r="AQ1196" s="35"/>
      <c r="AR1196" s="35"/>
      <c r="AS1196" s="35"/>
      <c r="AT1196" s="35"/>
      <c r="AU1196" s="35"/>
      <c r="AV1196" s="35"/>
      <c r="AW1196" s="35"/>
      <c r="AX1196" s="35"/>
      <c r="AY1196" s="35"/>
      <c r="AZ1196" s="35"/>
      <c r="BA1196" s="35"/>
      <c r="BB1196" s="35"/>
      <c r="BC1196" s="35"/>
      <c r="BD1196" s="35"/>
      <c r="BE1196" s="35"/>
      <c r="BF1196" s="35"/>
      <c r="BG1196" s="35"/>
      <c r="BH1196" s="35"/>
      <c r="BI1196" s="35"/>
      <c r="BJ1196" s="35"/>
      <c r="BK1196" s="35"/>
      <c r="BL1196" s="35"/>
      <c r="BM1196" s="35"/>
      <c r="BN1196" s="35"/>
      <c r="BO1196" s="35"/>
      <c r="BP1196" s="35"/>
      <c r="BQ1196" s="35"/>
    </row>
    <row r="1197" spans="1:69">
      <c r="A1197" s="35"/>
      <c r="B1197" s="35"/>
      <c r="C1197" s="35"/>
      <c r="D1197" s="35"/>
      <c r="E1197" s="35"/>
      <c r="F1197" s="35"/>
      <c r="G1197" s="35"/>
      <c r="H1197" s="35"/>
      <c r="I1197" s="30"/>
      <c r="J1197" s="35"/>
      <c r="K1197" s="35"/>
      <c r="L1197" s="35"/>
      <c r="M1197" s="35"/>
      <c r="N1197" s="35"/>
      <c r="O1197" s="35"/>
      <c r="P1197" s="35"/>
      <c r="Q1197" s="35"/>
      <c r="R1197" s="190"/>
      <c r="S1197" s="35"/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/>
      <c r="AF1197" s="35"/>
      <c r="AG1197" s="35"/>
      <c r="AH1197" s="35"/>
      <c r="AI1197" s="35"/>
      <c r="AJ1197" s="35"/>
      <c r="AK1197" s="35"/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35"/>
      <c r="BL1197" s="35"/>
      <c r="BM1197" s="35"/>
      <c r="BN1197" s="35"/>
      <c r="BO1197" s="35"/>
      <c r="BP1197" s="35"/>
      <c r="BQ1197" s="35"/>
    </row>
    <row r="1198" spans="1:69">
      <c r="A1198" s="35"/>
      <c r="B1198" s="35"/>
      <c r="C1198" s="35"/>
      <c r="D1198" s="35"/>
      <c r="E1198" s="35"/>
      <c r="F1198" s="35"/>
      <c r="G1198" s="35"/>
      <c r="H1198" s="35"/>
      <c r="I1198" s="30"/>
      <c r="J1198" s="35"/>
      <c r="K1198" s="35"/>
      <c r="L1198" s="35"/>
      <c r="M1198" s="35"/>
      <c r="N1198" s="35"/>
      <c r="O1198" s="35"/>
      <c r="P1198" s="35"/>
      <c r="Q1198" s="35"/>
      <c r="R1198" s="190"/>
      <c r="S1198" s="35"/>
      <c r="T1198" s="35"/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35"/>
      <c r="AG1198" s="35"/>
      <c r="AH1198" s="35"/>
      <c r="AI1198" s="35"/>
      <c r="AJ1198" s="35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35"/>
      <c r="BL1198" s="35"/>
      <c r="BM1198" s="35"/>
      <c r="BN1198" s="35"/>
      <c r="BO1198" s="35"/>
      <c r="BP1198" s="35"/>
      <c r="BQ1198" s="35"/>
    </row>
    <row r="1199" spans="1:69">
      <c r="A1199" s="35"/>
      <c r="B1199" s="35"/>
      <c r="C1199" s="35"/>
      <c r="D1199" s="35"/>
      <c r="E1199" s="35"/>
      <c r="F1199" s="35"/>
      <c r="G1199" s="35"/>
      <c r="H1199" s="35"/>
      <c r="I1199" s="30"/>
      <c r="J1199" s="35"/>
      <c r="K1199" s="35"/>
      <c r="L1199" s="35"/>
      <c r="M1199" s="35"/>
      <c r="N1199" s="35"/>
      <c r="O1199" s="35"/>
      <c r="P1199" s="35"/>
      <c r="Q1199" s="35"/>
      <c r="R1199" s="190"/>
      <c r="S1199" s="35"/>
      <c r="T1199" s="35"/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5"/>
      <c r="AF1199" s="35"/>
      <c r="AG1199" s="35"/>
      <c r="AH1199" s="35"/>
      <c r="AI1199" s="35"/>
      <c r="AJ1199" s="35"/>
      <c r="AK1199" s="35"/>
      <c r="AL1199" s="35"/>
      <c r="AM1199" s="35"/>
      <c r="AN1199" s="35"/>
      <c r="AO1199" s="35"/>
      <c r="AP1199" s="35"/>
      <c r="AQ1199" s="35"/>
      <c r="AR1199" s="35"/>
      <c r="AS1199" s="35"/>
      <c r="AT1199" s="35"/>
      <c r="AU1199" s="35"/>
      <c r="AV1199" s="35"/>
      <c r="AW1199" s="35"/>
      <c r="AX1199" s="35"/>
      <c r="AY1199" s="35"/>
      <c r="AZ1199" s="35"/>
      <c r="BA1199" s="35"/>
      <c r="BB1199" s="35"/>
      <c r="BC1199" s="35"/>
      <c r="BD1199" s="35"/>
      <c r="BE1199" s="35"/>
      <c r="BF1199" s="35"/>
      <c r="BG1199" s="35"/>
      <c r="BH1199" s="35"/>
      <c r="BI1199" s="35"/>
      <c r="BJ1199" s="35"/>
      <c r="BK1199" s="35"/>
      <c r="BL1199" s="35"/>
      <c r="BM1199" s="35"/>
      <c r="BN1199" s="35"/>
      <c r="BO1199" s="35"/>
      <c r="BP1199" s="35"/>
      <c r="BQ1199" s="35"/>
    </row>
    <row r="1200" spans="1:69">
      <c r="A1200" s="35"/>
      <c r="B1200" s="35"/>
      <c r="C1200" s="35"/>
      <c r="D1200" s="35"/>
      <c r="E1200" s="35"/>
      <c r="F1200" s="35"/>
      <c r="G1200" s="35"/>
      <c r="H1200" s="35"/>
      <c r="I1200" s="30"/>
      <c r="J1200" s="35"/>
      <c r="K1200" s="35"/>
      <c r="L1200" s="35"/>
      <c r="M1200" s="35"/>
      <c r="N1200" s="35"/>
      <c r="O1200" s="35"/>
      <c r="P1200" s="35"/>
      <c r="Q1200" s="35"/>
      <c r="R1200" s="190"/>
      <c r="S1200" s="35"/>
      <c r="T1200" s="35"/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5"/>
      <c r="AF1200" s="35"/>
      <c r="AG1200" s="35"/>
      <c r="AH1200" s="35"/>
      <c r="AI1200" s="35"/>
      <c r="AJ1200" s="35"/>
      <c r="AK1200" s="35"/>
      <c r="AL1200" s="35"/>
      <c r="AM1200" s="35"/>
      <c r="AN1200" s="35"/>
      <c r="AO1200" s="35"/>
      <c r="AP1200" s="35"/>
      <c r="AQ1200" s="35"/>
      <c r="AR1200" s="35"/>
      <c r="AS1200" s="35"/>
      <c r="AT1200" s="35"/>
      <c r="AU1200" s="35"/>
      <c r="AV1200" s="35"/>
      <c r="AW1200" s="35"/>
      <c r="AX1200" s="35"/>
      <c r="AY1200" s="35"/>
      <c r="AZ1200" s="35"/>
      <c r="BA1200" s="35"/>
      <c r="BB1200" s="35"/>
      <c r="BC1200" s="35"/>
      <c r="BD1200" s="35"/>
      <c r="BE1200" s="35"/>
      <c r="BF1200" s="35"/>
      <c r="BG1200" s="35"/>
      <c r="BH1200" s="35"/>
      <c r="BI1200" s="35"/>
      <c r="BJ1200" s="35"/>
      <c r="BK1200" s="35"/>
      <c r="BL1200" s="35"/>
      <c r="BM1200" s="35"/>
      <c r="BN1200" s="35"/>
      <c r="BO1200" s="35"/>
      <c r="BP1200" s="35"/>
      <c r="BQ1200" s="35"/>
    </row>
    <row r="1201" spans="1:69">
      <c r="A1201" s="35"/>
      <c r="B1201" s="35"/>
      <c r="C1201" s="35"/>
      <c r="D1201" s="35"/>
      <c r="E1201" s="35"/>
      <c r="F1201" s="35"/>
      <c r="G1201" s="35"/>
      <c r="H1201" s="35"/>
      <c r="I1201" s="30"/>
      <c r="J1201" s="35"/>
      <c r="K1201" s="35"/>
      <c r="L1201" s="35"/>
      <c r="M1201" s="35"/>
      <c r="N1201" s="35"/>
      <c r="O1201" s="35"/>
      <c r="P1201" s="35"/>
      <c r="Q1201" s="35"/>
      <c r="R1201" s="190"/>
      <c r="S1201" s="35"/>
      <c r="T1201" s="35"/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5"/>
      <c r="AF1201" s="35"/>
      <c r="AG1201" s="35"/>
      <c r="AH1201" s="35"/>
      <c r="AI1201" s="35"/>
      <c r="AJ1201" s="35"/>
      <c r="AK1201" s="35"/>
      <c r="AL1201" s="35"/>
      <c r="AM1201" s="35"/>
      <c r="AN1201" s="35"/>
      <c r="AO1201" s="35"/>
      <c r="AP1201" s="35"/>
      <c r="AQ1201" s="35"/>
      <c r="AR1201" s="35"/>
      <c r="AS1201" s="35"/>
      <c r="AT1201" s="35"/>
      <c r="AU1201" s="35"/>
      <c r="AV1201" s="35"/>
      <c r="AW1201" s="35"/>
      <c r="AX1201" s="35"/>
      <c r="AY1201" s="35"/>
      <c r="AZ1201" s="35"/>
      <c r="BA1201" s="35"/>
      <c r="BB1201" s="35"/>
      <c r="BC1201" s="35"/>
      <c r="BD1201" s="35"/>
      <c r="BE1201" s="35"/>
      <c r="BF1201" s="35"/>
      <c r="BG1201" s="35"/>
      <c r="BH1201" s="35"/>
      <c r="BI1201" s="35"/>
      <c r="BJ1201" s="35"/>
      <c r="BK1201" s="35"/>
      <c r="BL1201" s="35"/>
      <c r="BM1201" s="35"/>
      <c r="BN1201" s="35"/>
      <c r="BO1201" s="35"/>
      <c r="BP1201" s="35"/>
      <c r="BQ1201" s="35"/>
    </row>
    <row r="1202" spans="1:69">
      <c r="A1202" s="35"/>
      <c r="B1202" s="35"/>
      <c r="C1202" s="35"/>
      <c r="D1202" s="35"/>
      <c r="E1202" s="35"/>
      <c r="F1202" s="35"/>
      <c r="G1202" s="35"/>
      <c r="H1202" s="35"/>
      <c r="I1202" s="30"/>
      <c r="J1202" s="35"/>
      <c r="K1202" s="35"/>
      <c r="L1202" s="35"/>
      <c r="M1202" s="35"/>
      <c r="N1202" s="35"/>
      <c r="O1202" s="35"/>
      <c r="P1202" s="35"/>
      <c r="Q1202" s="35"/>
      <c r="R1202" s="190"/>
      <c r="S1202" s="35"/>
      <c r="T1202" s="35"/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5"/>
      <c r="AF1202" s="35"/>
      <c r="AG1202" s="35"/>
      <c r="AH1202" s="35"/>
      <c r="AI1202" s="35"/>
      <c r="AJ1202" s="35"/>
      <c r="AK1202" s="35"/>
      <c r="AL1202" s="35"/>
      <c r="AM1202" s="35"/>
      <c r="AN1202" s="35"/>
      <c r="AO1202" s="35"/>
      <c r="AP1202" s="35"/>
      <c r="AQ1202" s="35"/>
      <c r="AR1202" s="35"/>
      <c r="AS1202" s="35"/>
      <c r="AT1202" s="35"/>
      <c r="AU1202" s="35"/>
      <c r="AV1202" s="35"/>
      <c r="AW1202" s="35"/>
      <c r="AX1202" s="35"/>
      <c r="AY1202" s="35"/>
      <c r="AZ1202" s="35"/>
      <c r="BA1202" s="35"/>
      <c r="BB1202" s="35"/>
      <c r="BC1202" s="35"/>
      <c r="BD1202" s="35"/>
      <c r="BE1202" s="35"/>
      <c r="BF1202" s="35"/>
      <c r="BG1202" s="35"/>
      <c r="BH1202" s="35"/>
      <c r="BI1202" s="35"/>
      <c r="BJ1202" s="35"/>
      <c r="BK1202" s="35"/>
      <c r="BL1202" s="35"/>
      <c r="BM1202" s="35"/>
      <c r="BN1202" s="35"/>
      <c r="BO1202" s="35"/>
      <c r="BP1202" s="35"/>
      <c r="BQ1202" s="35"/>
    </row>
    <row r="1203" spans="1:69">
      <c r="A1203" s="35"/>
      <c r="B1203" s="35"/>
      <c r="C1203" s="35"/>
      <c r="D1203" s="35"/>
      <c r="E1203" s="35"/>
      <c r="F1203" s="35"/>
      <c r="G1203" s="35"/>
      <c r="H1203" s="35"/>
      <c r="I1203" s="30"/>
      <c r="J1203" s="35"/>
      <c r="K1203" s="35"/>
      <c r="L1203" s="35"/>
      <c r="M1203" s="35"/>
      <c r="N1203" s="35"/>
      <c r="O1203" s="35"/>
      <c r="P1203" s="35"/>
      <c r="Q1203" s="35"/>
      <c r="R1203" s="190"/>
      <c r="S1203" s="35"/>
      <c r="T1203" s="35"/>
      <c r="U1203" s="35"/>
      <c r="V1203" s="35"/>
      <c r="W1203" s="35"/>
      <c r="X1203" s="35"/>
      <c r="Y1203" s="35"/>
      <c r="Z1203" s="35"/>
      <c r="AA1203" s="35"/>
      <c r="AB1203" s="35"/>
      <c r="AC1203" s="35"/>
      <c r="AD1203" s="35"/>
      <c r="AE1203" s="35"/>
      <c r="AF1203" s="35"/>
      <c r="AG1203" s="35"/>
      <c r="AH1203" s="35"/>
      <c r="AI1203" s="35"/>
      <c r="AJ1203" s="35"/>
      <c r="AK1203" s="35"/>
      <c r="AL1203" s="35"/>
      <c r="AM1203" s="35"/>
      <c r="AN1203" s="35"/>
      <c r="AO1203" s="35"/>
      <c r="AP1203" s="35"/>
      <c r="AQ1203" s="35"/>
      <c r="AR1203" s="35"/>
      <c r="AS1203" s="35"/>
      <c r="AT1203" s="35"/>
      <c r="AU1203" s="35"/>
      <c r="AV1203" s="35"/>
      <c r="AW1203" s="35"/>
      <c r="AX1203" s="35"/>
      <c r="AY1203" s="35"/>
      <c r="AZ1203" s="35"/>
      <c r="BA1203" s="35"/>
      <c r="BB1203" s="35"/>
      <c r="BC1203" s="35"/>
      <c r="BD1203" s="35"/>
      <c r="BE1203" s="35"/>
      <c r="BF1203" s="35"/>
      <c r="BG1203" s="35"/>
      <c r="BH1203" s="35"/>
      <c r="BI1203" s="35"/>
      <c r="BJ1203" s="35"/>
      <c r="BK1203" s="35"/>
      <c r="BL1203" s="35"/>
      <c r="BM1203" s="35"/>
      <c r="BN1203" s="35"/>
      <c r="BO1203" s="35"/>
      <c r="BP1203" s="35"/>
      <c r="BQ1203" s="35"/>
    </row>
    <row r="1204" spans="1:69">
      <c r="A1204" s="35"/>
      <c r="B1204" s="35"/>
      <c r="C1204" s="35"/>
      <c r="D1204" s="35"/>
      <c r="E1204" s="35"/>
      <c r="F1204" s="35"/>
      <c r="G1204" s="35"/>
      <c r="H1204" s="35"/>
      <c r="I1204" s="30"/>
      <c r="J1204" s="35"/>
      <c r="K1204" s="35"/>
      <c r="L1204" s="35"/>
      <c r="M1204" s="35"/>
      <c r="N1204" s="35"/>
      <c r="O1204" s="35"/>
      <c r="P1204" s="35"/>
      <c r="Q1204" s="35"/>
      <c r="R1204" s="190"/>
      <c r="S1204" s="35"/>
      <c r="T1204" s="35"/>
      <c r="U1204" s="35"/>
      <c r="V1204" s="35"/>
      <c r="W1204" s="35"/>
      <c r="X1204" s="35"/>
      <c r="Y1204" s="35"/>
      <c r="Z1204" s="35"/>
      <c r="AA1204" s="35"/>
      <c r="AB1204" s="35"/>
      <c r="AC1204" s="35"/>
      <c r="AD1204" s="35"/>
      <c r="AE1204" s="35"/>
      <c r="AF1204" s="35"/>
      <c r="AG1204" s="35"/>
      <c r="AH1204" s="35"/>
      <c r="AI1204" s="35"/>
      <c r="AJ1204" s="35"/>
      <c r="AK1204" s="35"/>
      <c r="AL1204" s="35"/>
      <c r="AM1204" s="35"/>
      <c r="AN1204" s="35"/>
      <c r="AO1204" s="35"/>
      <c r="AP1204" s="35"/>
      <c r="AQ1204" s="35"/>
      <c r="AR1204" s="35"/>
      <c r="AS1204" s="35"/>
      <c r="AT1204" s="35"/>
      <c r="AU1204" s="35"/>
      <c r="AV1204" s="35"/>
      <c r="AW1204" s="35"/>
      <c r="AX1204" s="35"/>
      <c r="AY1204" s="35"/>
      <c r="AZ1204" s="35"/>
      <c r="BA1204" s="35"/>
      <c r="BB1204" s="35"/>
      <c r="BC1204" s="35"/>
      <c r="BD1204" s="35"/>
      <c r="BE1204" s="35"/>
      <c r="BF1204" s="35"/>
      <c r="BG1204" s="35"/>
      <c r="BH1204" s="35"/>
      <c r="BI1204" s="35"/>
      <c r="BJ1204" s="35"/>
      <c r="BK1204" s="35"/>
      <c r="BL1204" s="35"/>
      <c r="BM1204" s="35"/>
      <c r="BN1204" s="35"/>
      <c r="BO1204" s="35"/>
      <c r="BP1204" s="35"/>
      <c r="BQ1204" s="35"/>
    </row>
    <row r="1205" spans="1:69">
      <c r="A1205" s="35"/>
      <c r="B1205" s="35"/>
      <c r="C1205" s="35"/>
      <c r="D1205" s="35"/>
      <c r="E1205" s="35"/>
      <c r="F1205" s="35"/>
      <c r="G1205" s="35"/>
      <c r="H1205" s="35"/>
      <c r="I1205" s="30"/>
      <c r="J1205" s="35"/>
      <c r="K1205" s="35"/>
      <c r="L1205" s="35"/>
      <c r="M1205" s="35"/>
      <c r="N1205" s="35"/>
      <c r="O1205" s="35"/>
      <c r="P1205" s="35"/>
      <c r="Q1205" s="35"/>
      <c r="R1205" s="190"/>
      <c r="S1205" s="35"/>
      <c r="T1205" s="35"/>
      <c r="U1205" s="35"/>
      <c r="V1205" s="35"/>
      <c r="W1205" s="35"/>
      <c r="X1205" s="35"/>
      <c r="Y1205" s="35"/>
      <c r="Z1205" s="35"/>
      <c r="AA1205" s="35"/>
      <c r="AB1205" s="35"/>
      <c r="AC1205" s="35"/>
      <c r="AD1205" s="35"/>
      <c r="AE1205" s="35"/>
      <c r="AF1205" s="35"/>
      <c r="AG1205" s="35"/>
      <c r="AH1205" s="35"/>
      <c r="AI1205" s="35"/>
      <c r="AJ1205" s="35"/>
      <c r="AK1205" s="35"/>
      <c r="AL1205" s="35"/>
      <c r="AM1205" s="35"/>
      <c r="AN1205" s="35"/>
      <c r="AO1205" s="35"/>
      <c r="AP1205" s="35"/>
      <c r="AQ1205" s="35"/>
      <c r="AR1205" s="35"/>
      <c r="AS1205" s="35"/>
      <c r="AT1205" s="35"/>
      <c r="AU1205" s="35"/>
      <c r="AV1205" s="35"/>
      <c r="AW1205" s="35"/>
      <c r="AX1205" s="35"/>
      <c r="AY1205" s="35"/>
      <c r="AZ1205" s="35"/>
      <c r="BA1205" s="35"/>
      <c r="BB1205" s="35"/>
      <c r="BC1205" s="35"/>
      <c r="BD1205" s="35"/>
      <c r="BE1205" s="35"/>
      <c r="BF1205" s="35"/>
      <c r="BG1205" s="35"/>
      <c r="BH1205" s="35"/>
      <c r="BI1205" s="35"/>
      <c r="BJ1205" s="35"/>
      <c r="BK1205" s="35"/>
      <c r="BL1205" s="35"/>
      <c r="BM1205" s="35"/>
      <c r="BN1205" s="35"/>
      <c r="BO1205" s="35"/>
      <c r="BP1205" s="35"/>
      <c r="BQ1205" s="35"/>
    </row>
    <row r="1206" spans="1:69">
      <c r="A1206" s="35"/>
      <c r="B1206" s="35"/>
      <c r="C1206" s="35"/>
      <c r="D1206" s="35"/>
      <c r="E1206" s="35"/>
      <c r="F1206" s="35"/>
      <c r="G1206" s="35"/>
      <c r="H1206" s="35"/>
      <c r="I1206" s="30"/>
      <c r="J1206" s="35"/>
      <c r="K1206" s="35"/>
      <c r="L1206" s="35"/>
      <c r="M1206" s="35"/>
      <c r="N1206" s="35"/>
      <c r="O1206" s="35"/>
      <c r="P1206" s="35"/>
      <c r="Q1206" s="35"/>
      <c r="R1206" s="190"/>
      <c r="S1206" s="35"/>
      <c r="T1206" s="35"/>
      <c r="U1206" s="35"/>
      <c r="V1206" s="35"/>
      <c r="W1206" s="35"/>
      <c r="X1206" s="35"/>
      <c r="Y1206" s="35"/>
      <c r="Z1206" s="35"/>
      <c r="AA1206" s="35"/>
      <c r="AB1206" s="35"/>
      <c r="AC1206" s="35"/>
      <c r="AD1206" s="35"/>
      <c r="AE1206" s="35"/>
      <c r="AF1206" s="35"/>
      <c r="AG1206" s="35"/>
      <c r="AH1206" s="35"/>
      <c r="AI1206" s="35"/>
      <c r="AJ1206" s="35"/>
      <c r="AK1206" s="35"/>
      <c r="AL1206" s="35"/>
      <c r="AM1206" s="35"/>
      <c r="AN1206" s="35"/>
      <c r="AO1206" s="35"/>
      <c r="AP1206" s="35"/>
      <c r="AQ1206" s="35"/>
      <c r="AR1206" s="35"/>
      <c r="AS1206" s="35"/>
      <c r="AT1206" s="35"/>
      <c r="AU1206" s="35"/>
      <c r="AV1206" s="35"/>
      <c r="AW1206" s="35"/>
      <c r="AX1206" s="35"/>
      <c r="AY1206" s="35"/>
      <c r="AZ1206" s="35"/>
      <c r="BA1206" s="35"/>
      <c r="BB1206" s="35"/>
      <c r="BC1206" s="35"/>
      <c r="BD1206" s="35"/>
      <c r="BE1206" s="35"/>
      <c r="BF1206" s="35"/>
      <c r="BG1206" s="35"/>
      <c r="BH1206" s="35"/>
      <c r="BI1206" s="35"/>
      <c r="BJ1206" s="35"/>
      <c r="BK1206" s="35"/>
      <c r="BL1206" s="35"/>
      <c r="BM1206" s="35"/>
      <c r="BN1206" s="35"/>
      <c r="BO1206" s="35"/>
      <c r="BP1206" s="35"/>
      <c r="BQ1206" s="35"/>
    </row>
    <row r="1207" spans="1:69">
      <c r="A1207" s="35"/>
      <c r="B1207" s="35"/>
      <c r="C1207" s="35"/>
      <c r="D1207" s="35"/>
      <c r="E1207" s="35"/>
      <c r="F1207" s="35"/>
      <c r="G1207" s="35"/>
      <c r="H1207" s="35"/>
      <c r="I1207" s="30"/>
      <c r="J1207" s="35"/>
      <c r="K1207" s="35"/>
      <c r="L1207" s="35"/>
      <c r="M1207" s="35"/>
      <c r="N1207" s="35"/>
      <c r="O1207" s="35"/>
      <c r="P1207" s="35"/>
      <c r="Q1207" s="35"/>
      <c r="R1207" s="190"/>
      <c r="S1207" s="35"/>
      <c r="T1207" s="35"/>
      <c r="U1207" s="35"/>
      <c r="V1207" s="35"/>
      <c r="W1207" s="35"/>
      <c r="X1207" s="35"/>
      <c r="Y1207" s="35"/>
      <c r="Z1207" s="35"/>
      <c r="AA1207" s="35"/>
      <c r="AB1207" s="35"/>
      <c r="AC1207" s="35"/>
      <c r="AD1207" s="35"/>
      <c r="AE1207" s="35"/>
      <c r="AF1207" s="35"/>
      <c r="AG1207" s="35"/>
      <c r="AH1207" s="35"/>
      <c r="AI1207" s="35"/>
      <c r="AJ1207" s="35"/>
      <c r="AK1207" s="35"/>
      <c r="AL1207" s="35"/>
      <c r="AM1207" s="35"/>
      <c r="AN1207" s="35"/>
      <c r="AO1207" s="35"/>
      <c r="AP1207" s="35"/>
      <c r="AQ1207" s="35"/>
      <c r="AR1207" s="35"/>
      <c r="AS1207" s="35"/>
      <c r="AT1207" s="35"/>
      <c r="AU1207" s="35"/>
      <c r="AV1207" s="35"/>
      <c r="AW1207" s="35"/>
      <c r="AX1207" s="35"/>
      <c r="AY1207" s="35"/>
      <c r="AZ1207" s="35"/>
      <c r="BA1207" s="35"/>
      <c r="BB1207" s="35"/>
      <c r="BC1207" s="35"/>
      <c r="BD1207" s="35"/>
      <c r="BE1207" s="35"/>
      <c r="BF1207" s="35"/>
      <c r="BG1207" s="35"/>
      <c r="BH1207" s="35"/>
      <c r="BI1207" s="35"/>
      <c r="BJ1207" s="35"/>
      <c r="BK1207" s="35"/>
      <c r="BL1207" s="35"/>
      <c r="BM1207" s="35"/>
      <c r="BN1207" s="35"/>
      <c r="BO1207" s="35"/>
      <c r="BP1207" s="35"/>
      <c r="BQ1207" s="35"/>
    </row>
    <row r="1208" spans="1:69">
      <c r="A1208" s="35"/>
      <c r="B1208" s="35"/>
      <c r="C1208" s="35"/>
      <c r="D1208" s="35"/>
      <c r="E1208" s="35"/>
      <c r="F1208" s="35"/>
      <c r="G1208" s="35"/>
      <c r="H1208" s="35"/>
      <c r="I1208" s="30"/>
      <c r="J1208" s="35"/>
      <c r="K1208" s="35"/>
      <c r="L1208" s="35"/>
      <c r="M1208" s="35"/>
      <c r="N1208" s="35"/>
      <c r="O1208" s="35"/>
      <c r="P1208" s="35"/>
      <c r="Q1208" s="35"/>
      <c r="R1208" s="190"/>
      <c r="S1208" s="35"/>
      <c r="T1208" s="35"/>
      <c r="U1208" s="35"/>
      <c r="V1208" s="35"/>
      <c r="W1208" s="35"/>
      <c r="X1208" s="35"/>
      <c r="Y1208" s="35"/>
      <c r="Z1208" s="35"/>
      <c r="AA1208" s="35"/>
      <c r="AB1208" s="35"/>
      <c r="AC1208" s="35"/>
      <c r="AD1208" s="35"/>
      <c r="AE1208" s="35"/>
      <c r="AF1208" s="35"/>
      <c r="AG1208" s="35"/>
      <c r="AH1208" s="35"/>
      <c r="AI1208" s="35"/>
      <c r="AJ1208" s="35"/>
      <c r="AK1208" s="35"/>
      <c r="AL1208" s="35"/>
      <c r="AM1208" s="35"/>
      <c r="AN1208" s="35"/>
      <c r="AO1208" s="35"/>
      <c r="AP1208" s="35"/>
      <c r="AQ1208" s="35"/>
      <c r="AR1208" s="35"/>
      <c r="AS1208" s="35"/>
      <c r="AT1208" s="35"/>
      <c r="AU1208" s="35"/>
      <c r="AV1208" s="35"/>
      <c r="AW1208" s="35"/>
      <c r="AX1208" s="35"/>
      <c r="AY1208" s="35"/>
      <c r="AZ1208" s="35"/>
      <c r="BA1208" s="35"/>
      <c r="BB1208" s="35"/>
      <c r="BC1208" s="35"/>
      <c r="BD1208" s="35"/>
      <c r="BE1208" s="35"/>
      <c r="BF1208" s="35"/>
      <c r="BG1208" s="35"/>
      <c r="BH1208" s="35"/>
      <c r="BI1208" s="35"/>
      <c r="BJ1208" s="35"/>
      <c r="BK1208" s="35"/>
      <c r="BL1208" s="35"/>
      <c r="BM1208" s="35"/>
      <c r="BN1208" s="35"/>
      <c r="BO1208" s="35"/>
      <c r="BP1208" s="35"/>
      <c r="BQ1208" s="35"/>
    </row>
    <row r="1209" spans="1:69">
      <c r="A1209" s="35"/>
      <c r="B1209" s="35"/>
      <c r="C1209" s="35"/>
      <c r="D1209" s="35"/>
      <c r="E1209" s="35"/>
      <c r="F1209" s="35"/>
      <c r="G1209" s="35"/>
      <c r="H1209" s="35"/>
      <c r="I1209" s="30"/>
      <c r="J1209" s="35"/>
      <c r="K1209" s="35"/>
      <c r="L1209" s="35"/>
      <c r="M1209" s="35"/>
      <c r="N1209" s="35"/>
      <c r="O1209" s="35"/>
      <c r="P1209" s="35"/>
      <c r="Q1209" s="35"/>
      <c r="R1209" s="190"/>
      <c r="S1209" s="35"/>
      <c r="T1209" s="35"/>
      <c r="U1209" s="35"/>
      <c r="V1209" s="35"/>
      <c r="W1209" s="35"/>
      <c r="X1209" s="35"/>
      <c r="Y1209" s="35"/>
      <c r="Z1209" s="35"/>
      <c r="AA1209" s="35"/>
      <c r="AB1209" s="35"/>
      <c r="AC1209" s="35"/>
      <c r="AD1209" s="35"/>
      <c r="AE1209" s="35"/>
      <c r="AF1209" s="35"/>
      <c r="AG1209" s="35"/>
      <c r="AH1209" s="35"/>
      <c r="AI1209" s="35"/>
      <c r="AJ1209" s="35"/>
      <c r="AK1209" s="35"/>
      <c r="AL1209" s="35"/>
      <c r="AM1209" s="35"/>
      <c r="AN1209" s="35"/>
      <c r="AO1209" s="35"/>
      <c r="AP1209" s="35"/>
      <c r="AQ1209" s="35"/>
      <c r="AR1209" s="35"/>
      <c r="AS1209" s="35"/>
      <c r="AT1209" s="35"/>
      <c r="AU1209" s="35"/>
      <c r="AV1209" s="35"/>
      <c r="AW1209" s="35"/>
      <c r="AX1209" s="35"/>
      <c r="AY1209" s="35"/>
      <c r="AZ1209" s="35"/>
      <c r="BA1209" s="35"/>
      <c r="BB1209" s="35"/>
      <c r="BC1209" s="35"/>
      <c r="BD1209" s="35"/>
      <c r="BE1209" s="35"/>
      <c r="BF1209" s="35"/>
      <c r="BG1209" s="35"/>
      <c r="BH1209" s="35"/>
      <c r="BI1209" s="35"/>
      <c r="BJ1209" s="35"/>
      <c r="BK1209" s="35"/>
      <c r="BL1209" s="35"/>
      <c r="BM1209" s="35"/>
      <c r="BN1209" s="35"/>
      <c r="BO1209" s="35"/>
      <c r="BP1209" s="35"/>
      <c r="BQ1209" s="35"/>
    </row>
    <row r="1210" spans="1:69">
      <c r="A1210" s="35"/>
      <c r="B1210" s="35"/>
      <c r="C1210" s="35"/>
      <c r="D1210" s="35"/>
      <c r="E1210" s="35"/>
      <c r="F1210" s="35"/>
      <c r="G1210" s="35"/>
      <c r="H1210" s="35"/>
      <c r="I1210" s="30"/>
      <c r="J1210" s="35"/>
      <c r="K1210" s="35"/>
      <c r="L1210" s="35"/>
      <c r="M1210" s="35"/>
      <c r="N1210" s="35"/>
      <c r="O1210" s="35"/>
      <c r="P1210" s="35"/>
      <c r="Q1210" s="35"/>
      <c r="R1210" s="190"/>
      <c r="S1210" s="35"/>
      <c r="T1210" s="35"/>
      <c r="U1210" s="35"/>
      <c r="V1210" s="35"/>
      <c r="W1210" s="35"/>
      <c r="X1210" s="35"/>
      <c r="Y1210" s="35"/>
      <c r="Z1210" s="35"/>
      <c r="AA1210" s="35"/>
      <c r="AB1210" s="35"/>
      <c r="AC1210" s="35"/>
      <c r="AD1210" s="35"/>
      <c r="AE1210" s="35"/>
      <c r="AF1210" s="35"/>
      <c r="AG1210" s="35"/>
      <c r="AH1210" s="35"/>
      <c r="AI1210" s="35"/>
      <c r="AJ1210" s="35"/>
      <c r="AK1210" s="35"/>
      <c r="AL1210" s="35"/>
      <c r="AM1210" s="35"/>
      <c r="AN1210" s="35"/>
      <c r="AO1210" s="35"/>
      <c r="AP1210" s="35"/>
      <c r="AQ1210" s="35"/>
      <c r="AR1210" s="35"/>
      <c r="AS1210" s="35"/>
      <c r="AT1210" s="35"/>
      <c r="AU1210" s="35"/>
      <c r="AV1210" s="35"/>
      <c r="AW1210" s="35"/>
      <c r="AX1210" s="35"/>
      <c r="AY1210" s="35"/>
      <c r="AZ1210" s="35"/>
      <c r="BA1210" s="35"/>
      <c r="BB1210" s="35"/>
      <c r="BC1210" s="35"/>
      <c r="BD1210" s="35"/>
      <c r="BE1210" s="35"/>
      <c r="BF1210" s="35"/>
      <c r="BG1210" s="35"/>
      <c r="BH1210" s="35"/>
      <c r="BI1210" s="35"/>
      <c r="BJ1210" s="35"/>
      <c r="BK1210" s="35"/>
      <c r="BL1210" s="35"/>
      <c r="BM1210" s="35"/>
      <c r="BN1210" s="35"/>
      <c r="BO1210" s="35"/>
      <c r="BP1210" s="35"/>
      <c r="BQ1210" s="35"/>
    </row>
    <row r="1211" spans="1:69">
      <c r="A1211" s="35"/>
      <c r="B1211" s="35"/>
      <c r="C1211" s="35"/>
      <c r="D1211" s="35"/>
      <c r="E1211" s="35"/>
      <c r="F1211" s="35"/>
      <c r="G1211" s="35"/>
      <c r="H1211" s="35"/>
      <c r="I1211" s="30"/>
      <c r="J1211" s="35"/>
      <c r="K1211" s="35"/>
      <c r="L1211" s="35"/>
      <c r="M1211" s="35"/>
      <c r="N1211" s="35"/>
      <c r="O1211" s="35"/>
      <c r="P1211" s="35"/>
      <c r="Q1211" s="35"/>
      <c r="R1211" s="190"/>
      <c r="S1211" s="35"/>
      <c r="T1211" s="35"/>
      <c r="U1211" s="35"/>
      <c r="V1211" s="35"/>
      <c r="W1211" s="35"/>
      <c r="X1211" s="35"/>
      <c r="Y1211" s="35"/>
      <c r="Z1211" s="35"/>
      <c r="AA1211" s="35"/>
      <c r="AB1211" s="35"/>
      <c r="AC1211" s="35"/>
      <c r="AD1211" s="35"/>
      <c r="AE1211" s="35"/>
      <c r="AF1211" s="35"/>
      <c r="AG1211" s="35"/>
      <c r="AH1211" s="35"/>
      <c r="AI1211" s="35"/>
      <c r="AJ1211" s="35"/>
      <c r="AK1211" s="35"/>
      <c r="AL1211" s="35"/>
      <c r="AM1211" s="35"/>
      <c r="AN1211" s="35"/>
      <c r="AO1211" s="35"/>
      <c r="AP1211" s="35"/>
      <c r="AQ1211" s="35"/>
      <c r="AR1211" s="35"/>
      <c r="AS1211" s="35"/>
      <c r="AT1211" s="35"/>
      <c r="AU1211" s="35"/>
      <c r="AV1211" s="35"/>
      <c r="AW1211" s="35"/>
      <c r="AX1211" s="35"/>
      <c r="AY1211" s="35"/>
      <c r="AZ1211" s="35"/>
      <c r="BA1211" s="35"/>
      <c r="BB1211" s="35"/>
      <c r="BC1211" s="35"/>
      <c r="BD1211" s="35"/>
      <c r="BE1211" s="35"/>
      <c r="BF1211" s="35"/>
      <c r="BG1211" s="35"/>
      <c r="BH1211" s="35"/>
      <c r="BI1211" s="35"/>
      <c r="BJ1211" s="35"/>
      <c r="BK1211" s="35"/>
      <c r="BL1211" s="35"/>
      <c r="BM1211" s="35"/>
      <c r="BN1211" s="35"/>
      <c r="BO1211" s="35"/>
      <c r="BP1211" s="35"/>
      <c r="BQ1211" s="35"/>
    </row>
    <row r="1212" spans="1:69">
      <c r="A1212" s="35"/>
      <c r="B1212" s="35"/>
      <c r="C1212" s="35"/>
      <c r="D1212" s="35"/>
      <c r="E1212" s="35"/>
      <c r="F1212" s="35"/>
      <c r="G1212" s="35"/>
      <c r="H1212" s="35"/>
      <c r="I1212" s="30"/>
      <c r="J1212" s="35"/>
      <c r="K1212" s="35"/>
      <c r="L1212" s="35"/>
      <c r="M1212" s="35"/>
      <c r="N1212" s="35"/>
      <c r="O1212" s="35"/>
      <c r="P1212" s="35"/>
      <c r="Q1212" s="35"/>
      <c r="R1212" s="190"/>
      <c r="S1212" s="35"/>
      <c r="T1212" s="35"/>
      <c r="U1212" s="35"/>
      <c r="V1212" s="35"/>
      <c r="W1212" s="35"/>
      <c r="X1212" s="35"/>
      <c r="Y1212" s="35"/>
      <c r="Z1212" s="35"/>
      <c r="AA1212" s="35"/>
      <c r="AB1212" s="35"/>
      <c r="AC1212" s="35"/>
      <c r="AD1212" s="35"/>
      <c r="AE1212" s="35"/>
      <c r="AF1212" s="35"/>
      <c r="AG1212" s="35"/>
      <c r="AH1212" s="35"/>
      <c r="AI1212" s="35"/>
      <c r="AJ1212" s="35"/>
      <c r="AK1212" s="35"/>
      <c r="AL1212" s="35"/>
      <c r="AM1212" s="35"/>
      <c r="AN1212" s="35"/>
      <c r="AO1212" s="35"/>
      <c r="AP1212" s="35"/>
      <c r="AQ1212" s="35"/>
      <c r="AR1212" s="35"/>
      <c r="AS1212" s="35"/>
      <c r="AT1212" s="35"/>
      <c r="AU1212" s="35"/>
      <c r="AV1212" s="35"/>
      <c r="AW1212" s="35"/>
      <c r="AX1212" s="35"/>
      <c r="AY1212" s="35"/>
      <c r="AZ1212" s="35"/>
      <c r="BA1212" s="35"/>
      <c r="BB1212" s="35"/>
      <c r="BC1212" s="35"/>
      <c r="BD1212" s="35"/>
      <c r="BE1212" s="35"/>
      <c r="BF1212" s="35"/>
      <c r="BG1212" s="35"/>
      <c r="BH1212" s="35"/>
      <c r="BI1212" s="35"/>
      <c r="BJ1212" s="35"/>
      <c r="BK1212" s="35"/>
      <c r="BL1212" s="35"/>
      <c r="BM1212" s="35"/>
      <c r="BN1212" s="35"/>
      <c r="BO1212" s="35"/>
      <c r="BP1212" s="35"/>
      <c r="BQ1212" s="35"/>
    </row>
    <row r="1213" spans="1:69">
      <c r="A1213" s="35"/>
      <c r="B1213" s="35"/>
      <c r="C1213" s="35"/>
      <c r="D1213" s="35"/>
      <c r="E1213" s="35"/>
      <c r="F1213" s="35"/>
      <c r="G1213" s="35"/>
      <c r="H1213" s="35"/>
      <c r="I1213" s="30"/>
      <c r="J1213" s="35"/>
      <c r="K1213" s="35"/>
      <c r="L1213" s="35"/>
      <c r="M1213" s="35"/>
      <c r="N1213" s="35"/>
      <c r="O1213" s="35"/>
      <c r="P1213" s="35"/>
      <c r="Q1213" s="35"/>
      <c r="R1213" s="190"/>
      <c r="S1213" s="35"/>
      <c r="T1213" s="35"/>
      <c r="U1213" s="35"/>
      <c r="V1213" s="35"/>
      <c r="W1213" s="35"/>
      <c r="X1213" s="35"/>
      <c r="Y1213" s="35"/>
      <c r="Z1213" s="35"/>
      <c r="AA1213" s="35"/>
      <c r="AB1213" s="35"/>
      <c r="AC1213" s="35"/>
      <c r="AD1213" s="35"/>
      <c r="AE1213" s="35"/>
      <c r="AF1213" s="35"/>
      <c r="AG1213" s="35"/>
      <c r="AH1213" s="35"/>
      <c r="AI1213" s="35"/>
      <c r="AJ1213" s="35"/>
      <c r="AK1213" s="35"/>
      <c r="AL1213" s="35"/>
      <c r="AM1213" s="35"/>
      <c r="AN1213" s="35"/>
      <c r="AO1213" s="35"/>
      <c r="AP1213" s="35"/>
      <c r="AQ1213" s="35"/>
      <c r="AR1213" s="35"/>
      <c r="AS1213" s="35"/>
      <c r="AT1213" s="35"/>
      <c r="AU1213" s="35"/>
      <c r="AV1213" s="35"/>
      <c r="AW1213" s="35"/>
      <c r="AX1213" s="35"/>
      <c r="AY1213" s="35"/>
      <c r="AZ1213" s="35"/>
      <c r="BA1213" s="35"/>
      <c r="BB1213" s="35"/>
      <c r="BC1213" s="35"/>
      <c r="BD1213" s="35"/>
      <c r="BE1213" s="35"/>
      <c r="BF1213" s="35"/>
      <c r="BG1213" s="35"/>
      <c r="BH1213" s="35"/>
      <c r="BI1213" s="35"/>
      <c r="BJ1213" s="35"/>
      <c r="BK1213" s="35"/>
      <c r="BL1213" s="35"/>
      <c r="BM1213" s="35"/>
      <c r="BN1213" s="35"/>
      <c r="BO1213" s="35"/>
      <c r="BP1213" s="35"/>
      <c r="BQ1213" s="35"/>
    </row>
    <row r="1214" spans="1:69">
      <c r="A1214" s="35"/>
      <c r="B1214" s="35"/>
      <c r="C1214" s="35"/>
      <c r="D1214" s="35"/>
      <c r="E1214" s="35"/>
      <c r="F1214" s="35"/>
      <c r="G1214" s="35"/>
      <c r="H1214" s="35"/>
      <c r="I1214" s="30"/>
      <c r="J1214" s="35"/>
      <c r="K1214" s="35"/>
      <c r="L1214" s="35"/>
      <c r="M1214" s="35"/>
      <c r="N1214" s="35"/>
      <c r="O1214" s="35"/>
      <c r="P1214" s="35"/>
      <c r="Q1214" s="35"/>
      <c r="R1214" s="190"/>
      <c r="S1214" s="35"/>
      <c r="T1214" s="35"/>
      <c r="U1214" s="35"/>
      <c r="V1214" s="35"/>
      <c r="W1214" s="35"/>
      <c r="X1214" s="35"/>
      <c r="Y1214" s="35"/>
      <c r="Z1214" s="35"/>
      <c r="AA1214" s="35"/>
      <c r="AB1214" s="35"/>
      <c r="AC1214" s="35"/>
      <c r="AD1214" s="35"/>
      <c r="AE1214" s="35"/>
      <c r="AF1214" s="35"/>
      <c r="AG1214" s="35"/>
      <c r="AH1214" s="35"/>
      <c r="AI1214" s="35"/>
      <c r="AJ1214" s="35"/>
      <c r="AK1214" s="35"/>
      <c r="AL1214" s="35"/>
      <c r="AM1214" s="35"/>
      <c r="AN1214" s="35"/>
      <c r="AO1214" s="35"/>
      <c r="AP1214" s="35"/>
      <c r="AQ1214" s="35"/>
      <c r="AR1214" s="35"/>
      <c r="AS1214" s="35"/>
      <c r="AT1214" s="35"/>
      <c r="AU1214" s="35"/>
      <c r="AV1214" s="35"/>
      <c r="AW1214" s="35"/>
      <c r="AX1214" s="35"/>
      <c r="AY1214" s="35"/>
      <c r="AZ1214" s="35"/>
      <c r="BA1214" s="35"/>
      <c r="BB1214" s="35"/>
      <c r="BC1214" s="35"/>
      <c r="BD1214" s="35"/>
      <c r="BE1214" s="35"/>
      <c r="BF1214" s="35"/>
      <c r="BG1214" s="35"/>
      <c r="BH1214" s="35"/>
      <c r="BI1214" s="35"/>
      <c r="BJ1214" s="35"/>
      <c r="BK1214" s="35"/>
      <c r="BL1214" s="35"/>
      <c r="BM1214" s="35"/>
      <c r="BN1214" s="35"/>
      <c r="BO1214" s="35"/>
      <c r="BP1214" s="35"/>
      <c r="BQ1214" s="35"/>
    </row>
    <row r="1215" spans="1:69">
      <c r="A1215" s="35"/>
      <c r="B1215" s="35"/>
      <c r="C1215" s="35"/>
      <c r="D1215" s="35"/>
      <c r="E1215" s="35"/>
      <c r="F1215" s="35"/>
      <c r="G1215" s="35"/>
      <c r="H1215" s="35"/>
      <c r="I1215" s="30"/>
      <c r="J1215" s="35"/>
      <c r="K1215" s="35"/>
      <c r="L1215" s="35"/>
      <c r="M1215" s="35"/>
      <c r="N1215" s="35"/>
      <c r="O1215" s="35"/>
      <c r="P1215" s="35"/>
      <c r="Q1215" s="35"/>
      <c r="R1215" s="190"/>
      <c r="S1215" s="35"/>
      <c r="T1215" s="35"/>
      <c r="U1215" s="35"/>
      <c r="V1215" s="35"/>
      <c r="W1215" s="35"/>
      <c r="X1215" s="35"/>
      <c r="Y1215" s="35"/>
      <c r="Z1215" s="35"/>
      <c r="AA1215" s="35"/>
      <c r="AB1215" s="35"/>
      <c r="AC1215" s="35"/>
      <c r="AD1215" s="35"/>
      <c r="AE1215" s="35"/>
      <c r="AF1215" s="35"/>
      <c r="AG1215" s="35"/>
      <c r="AH1215" s="35"/>
      <c r="AI1215" s="35"/>
      <c r="AJ1215" s="35"/>
      <c r="AK1215" s="35"/>
      <c r="AL1215" s="35"/>
      <c r="AM1215" s="35"/>
      <c r="AN1215" s="35"/>
      <c r="AO1215" s="35"/>
      <c r="AP1215" s="35"/>
      <c r="AQ1215" s="35"/>
      <c r="AR1215" s="35"/>
      <c r="AS1215" s="35"/>
      <c r="AT1215" s="35"/>
      <c r="AU1215" s="35"/>
      <c r="AV1215" s="35"/>
      <c r="AW1215" s="35"/>
      <c r="AX1215" s="35"/>
      <c r="AY1215" s="35"/>
      <c r="AZ1215" s="35"/>
      <c r="BA1215" s="35"/>
      <c r="BB1215" s="35"/>
      <c r="BC1215" s="35"/>
      <c r="BD1215" s="35"/>
      <c r="BE1215" s="35"/>
      <c r="BF1215" s="35"/>
      <c r="BG1215" s="35"/>
      <c r="BH1215" s="35"/>
      <c r="BI1215" s="35"/>
      <c r="BJ1215" s="35"/>
      <c r="BK1215" s="35"/>
      <c r="BL1215" s="35"/>
      <c r="BM1215" s="35"/>
      <c r="BN1215" s="35"/>
      <c r="BO1215" s="35"/>
      <c r="BP1215" s="35"/>
      <c r="BQ1215" s="35"/>
    </row>
    <row r="1216" spans="1:69">
      <c r="A1216" s="35"/>
      <c r="B1216" s="35"/>
      <c r="C1216" s="35"/>
      <c r="D1216" s="35"/>
      <c r="E1216" s="35"/>
      <c r="F1216" s="35"/>
      <c r="G1216" s="35"/>
      <c r="H1216" s="35"/>
      <c r="I1216" s="30"/>
      <c r="J1216" s="35"/>
      <c r="K1216" s="35"/>
      <c r="L1216" s="35"/>
      <c r="M1216" s="35"/>
      <c r="N1216" s="35"/>
      <c r="O1216" s="35"/>
      <c r="P1216" s="35"/>
      <c r="Q1216" s="35"/>
      <c r="R1216" s="190"/>
      <c r="S1216" s="35"/>
      <c r="T1216" s="35"/>
      <c r="U1216" s="35"/>
      <c r="V1216" s="35"/>
      <c r="W1216" s="35"/>
      <c r="X1216" s="35"/>
      <c r="Y1216" s="35"/>
      <c r="Z1216" s="35"/>
      <c r="AA1216" s="35"/>
      <c r="AB1216" s="35"/>
      <c r="AC1216" s="35"/>
      <c r="AD1216" s="35"/>
      <c r="AE1216" s="35"/>
      <c r="AF1216" s="35"/>
      <c r="AG1216" s="35"/>
      <c r="AH1216" s="35"/>
      <c r="AI1216" s="35"/>
      <c r="AJ1216" s="35"/>
      <c r="AK1216" s="35"/>
      <c r="AL1216" s="35"/>
      <c r="AM1216" s="35"/>
      <c r="AN1216" s="35"/>
      <c r="AO1216" s="35"/>
      <c r="AP1216" s="35"/>
      <c r="AQ1216" s="35"/>
      <c r="AR1216" s="35"/>
      <c r="AS1216" s="35"/>
      <c r="AT1216" s="35"/>
      <c r="AU1216" s="35"/>
      <c r="AV1216" s="35"/>
      <c r="AW1216" s="35"/>
      <c r="AX1216" s="35"/>
      <c r="AY1216" s="35"/>
      <c r="AZ1216" s="35"/>
      <c r="BA1216" s="35"/>
      <c r="BB1216" s="35"/>
      <c r="BC1216" s="35"/>
      <c r="BD1216" s="35"/>
      <c r="BE1216" s="35"/>
      <c r="BF1216" s="35"/>
      <c r="BG1216" s="35"/>
      <c r="BH1216" s="35"/>
      <c r="BI1216" s="35"/>
      <c r="BJ1216" s="35"/>
      <c r="BK1216" s="35"/>
      <c r="BL1216" s="35"/>
      <c r="BM1216" s="35"/>
      <c r="BN1216" s="35"/>
      <c r="BO1216" s="35"/>
      <c r="BP1216" s="35"/>
      <c r="BQ1216" s="35"/>
    </row>
    <row r="1217" spans="1:69">
      <c r="A1217" s="35"/>
      <c r="B1217" s="35"/>
      <c r="C1217" s="35"/>
      <c r="D1217" s="35"/>
      <c r="E1217" s="35"/>
      <c r="F1217" s="35"/>
      <c r="G1217" s="35"/>
      <c r="H1217" s="35"/>
      <c r="I1217" s="30"/>
      <c r="J1217" s="35"/>
      <c r="K1217" s="35"/>
      <c r="L1217" s="35"/>
      <c r="M1217" s="35"/>
      <c r="N1217" s="35"/>
      <c r="O1217" s="35"/>
      <c r="P1217" s="35"/>
      <c r="Q1217" s="35"/>
      <c r="R1217" s="190"/>
      <c r="S1217" s="35"/>
      <c r="T1217" s="35"/>
      <c r="U1217" s="35"/>
      <c r="V1217" s="35"/>
      <c r="W1217" s="35"/>
      <c r="X1217" s="35"/>
      <c r="Y1217" s="35"/>
      <c r="Z1217" s="35"/>
      <c r="AA1217" s="35"/>
      <c r="AB1217" s="35"/>
      <c r="AC1217" s="35"/>
      <c r="AD1217" s="35"/>
      <c r="AE1217" s="35"/>
      <c r="AF1217" s="35"/>
      <c r="AG1217" s="35"/>
      <c r="AH1217" s="35"/>
      <c r="AI1217" s="35"/>
      <c r="AJ1217" s="35"/>
      <c r="AK1217" s="35"/>
      <c r="AL1217" s="35"/>
      <c r="AM1217" s="35"/>
      <c r="AN1217" s="35"/>
      <c r="AO1217" s="35"/>
      <c r="AP1217" s="35"/>
      <c r="AQ1217" s="35"/>
      <c r="AR1217" s="35"/>
      <c r="AS1217" s="35"/>
      <c r="AT1217" s="35"/>
      <c r="AU1217" s="35"/>
      <c r="AV1217" s="35"/>
      <c r="AW1217" s="35"/>
      <c r="AX1217" s="35"/>
      <c r="AY1217" s="35"/>
      <c r="AZ1217" s="35"/>
      <c r="BA1217" s="35"/>
      <c r="BB1217" s="35"/>
      <c r="BC1217" s="35"/>
      <c r="BD1217" s="35"/>
      <c r="BE1217" s="35"/>
      <c r="BF1217" s="35"/>
      <c r="BG1217" s="35"/>
      <c r="BH1217" s="35"/>
      <c r="BI1217" s="35"/>
      <c r="BJ1217" s="35"/>
      <c r="BK1217" s="35"/>
      <c r="BL1217" s="35"/>
      <c r="BM1217" s="35"/>
      <c r="BN1217" s="35"/>
      <c r="BO1217" s="35"/>
      <c r="BP1217" s="35"/>
      <c r="BQ1217" s="35"/>
    </row>
    <row r="1218" spans="1:69">
      <c r="A1218" s="35"/>
      <c r="B1218" s="35"/>
      <c r="C1218" s="35"/>
      <c r="D1218" s="35"/>
      <c r="E1218" s="35"/>
      <c r="F1218" s="35"/>
      <c r="G1218" s="35"/>
      <c r="H1218" s="35"/>
      <c r="I1218" s="30"/>
      <c r="J1218" s="35"/>
      <c r="K1218" s="35"/>
      <c r="L1218" s="35"/>
      <c r="M1218" s="35"/>
      <c r="N1218" s="35"/>
      <c r="O1218" s="35"/>
      <c r="P1218" s="35"/>
      <c r="Q1218" s="35"/>
      <c r="R1218" s="190"/>
      <c r="S1218" s="35"/>
      <c r="T1218" s="35"/>
      <c r="U1218" s="35"/>
      <c r="V1218" s="35"/>
      <c r="W1218" s="35"/>
      <c r="X1218" s="35"/>
      <c r="Y1218" s="35"/>
      <c r="Z1218" s="35"/>
      <c r="AA1218" s="35"/>
      <c r="AB1218" s="35"/>
      <c r="AC1218" s="35"/>
      <c r="AD1218" s="35"/>
      <c r="AE1218" s="35"/>
      <c r="AF1218" s="35"/>
      <c r="AG1218" s="35"/>
      <c r="AH1218" s="35"/>
      <c r="AI1218" s="35"/>
      <c r="AJ1218" s="35"/>
      <c r="AK1218" s="35"/>
      <c r="AL1218" s="35"/>
      <c r="AM1218" s="35"/>
      <c r="AN1218" s="35"/>
      <c r="AO1218" s="35"/>
      <c r="AP1218" s="35"/>
      <c r="AQ1218" s="35"/>
      <c r="AR1218" s="35"/>
      <c r="AS1218" s="35"/>
      <c r="AT1218" s="35"/>
      <c r="AU1218" s="35"/>
      <c r="AV1218" s="35"/>
      <c r="AW1218" s="35"/>
      <c r="AX1218" s="35"/>
      <c r="AY1218" s="35"/>
      <c r="AZ1218" s="35"/>
      <c r="BA1218" s="35"/>
      <c r="BB1218" s="35"/>
      <c r="BC1218" s="35"/>
      <c r="BD1218" s="35"/>
      <c r="BE1218" s="35"/>
      <c r="BF1218" s="35"/>
      <c r="BG1218" s="35"/>
      <c r="BH1218" s="35"/>
      <c r="BI1218" s="35"/>
      <c r="BJ1218" s="35"/>
      <c r="BK1218" s="35"/>
      <c r="BL1218" s="35"/>
      <c r="BM1218" s="35"/>
      <c r="BN1218" s="35"/>
      <c r="BO1218" s="35"/>
      <c r="BP1218" s="35"/>
      <c r="BQ1218" s="35"/>
    </row>
    <row r="1219" spans="1:69">
      <c r="A1219" s="35"/>
      <c r="B1219" s="35"/>
      <c r="C1219" s="35"/>
      <c r="D1219" s="35"/>
      <c r="E1219" s="35"/>
      <c r="F1219" s="35"/>
      <c r="G1219" s="35"/>
      <c r="H1219" s="35"/>
      <c r="I1219" s="30"/>
      <c r="J1219" s="35"/>
      <c r="K1219" s="35"/>
      <c r="L1219" s="35"/>
      <c r="M1219" s="35"/>
      <c r="N1219" s="35"/>
      <c r="O1219" s="35"/>
      <c r="P1219" s="35"/>
      <c r="Q1219" s="35"/>
      <c r="R1219" s="190"/>
      <c r="S1219" s="35"/>
      <c r="T1219" s="35"/>
      <c r="U1219" s="35"/>
      <c r="V1219" s="35"/>
      <c r="W1219" s="35"/>
      <c r="X1219" s="35"/>
      <c r="Y1219" s="35"/>
      <c r="Z1219" s="35"/>
      <c r="AA1219" s="35"/>
      <c r="AB1219" s="35"/>
      <c r="AC1219" s="35"/>
      <c r="AD1219" s="35"/>
      <c r="AE1219" s="35"/>
      <c r="AF1219" s="35"/>
      <c r="AG1219" s="35"/>
      <c r="AH1219" s="35"/>
      <c r="AI1219" s="35"/>
      <c r="AJ1219" s="35"/>
      <c r="AK1219" s="35"/>
      <c r="AL1219" s="35"/>
      <c r="AM1219" s="35"/>
      <c r="AN1219" s="35"/>
      <c r="AO1219" s="35"/>
      <c r="AP1219" s="35"/>
      <c r="AQ1219" s="35"/>
      <c r="AR1219" s="35"/>
      <c r="AS1219" s="35"/>
      <c r="AT1219" s="35"/>
      <c r="AU1219" s="35"/>
      <c r="AV1219" s="35"/>
      <c r="AW1219" s="35"/>
      <c r="AX1219" s="35"/>
      <c r="AY1219" s="35"/>
      <c r="AZ1219" s="35"/>
      <c r="BA1219" s="35"/>
      <c r="BB1219" s="35"/>
      <c r="BC1219" s="35"/>
      <c r="BD1219" s="35"/>
      <c r="BE1219" s="35"/>
      <c r="BF1219" s="35"/>
      <c r="BG1219" s="35"/>
      <c r="BH1219" s="35"/>
      <c r="BI1219" s="35"/>
      <c r="BJ1219" s="35"/>
      <c r="BK1219" s="35"/>
      <c r="BL1219" s="35"/>
      <c r="BM1219" s="35"/>
      <c r="BN1219" s="35"/>
      <c r="BO1219" s="35"/>
      <c r="BP1219" s="35"/>
      <c r="BQ1219" s="35"/>
    </row>
    <row r="1220" spans="1:69">
      <c r="A1220" s="35"/>
      <c r="B1220" s="35"/>
      <c r="C1220" s="35"/>
      <c r="D1220" s="35"/>
      <c r="E1220" s="35"/>
      <c r="F1220" s="35"/>
      <c r="G1220" s="35"/>
      <c r="H1220" s="35"/>
      <c r="I1220" s="30"/>
      <c r="J1220" s="35"/>
      <c r="K1220" s="35"/>
      <c r="L1220" s="35"/>
      <c r="M1220" s="35"/>
      <c r="N1220" s="35"/>
      <c r="O1220" s="35"/>
      <c r="P1220" s="35"/>
      <c r="Q1220" s="35"/>
      <c r="R1220" s="190"/>
      <c r="S1220" s="35"/>
      <c r="T1220" s="35"/>
      <c r="U1220" s="35"/>
      <c r="V1220" s="35"/>
      <c r="W1220" s="35"/>
      <c r="X1220" s="35"/>
      <c r="Y1220" s="35"/>
      <c r="Z1220" s="35"/>
      <c r="AA1220" s="35"/>
      <c r="AB1220" s="35"/>
      <c r="AC1220" s="35"/>
      <c r="AD1220" s="35"/>
      <c r="AE1220" s="35"/>
      <c r="AF1220" s="35"/>
      <c r="AG1220" s="35"/>
      <c r="AH1220" s="35"/>
      <c r="AI1220" s="35"/>
      <c r="AJ1220" s="35"/>
      <c r="AK1220" s="35"/>
      <c r="AL1220" s="35"/>
      <c r="AM1220" s="35"/>
      <c r="AN1220" s="35"/>
      <c r="AO1220" s="35"/>
      <c r="AP1220" s="35"/>
      <c r="AQ1220" s="35"/>
      <c r="AR1220" s="35"/>
      <c r="AS1220" s="35"/>
      <c r="AT1220" s="35"/>
      <c r="AU1220" s="35"/>
      <c r="AV1220" s="35"/>
      <c r="AW1220" s="35"/>
      <c r="AX1220" s="35"/>
      <c r="AY1220" s="35"/>
      <c r="AZ1220" s="35"/>
      <c r="BA1220" s="35"/>
      <c r="BB1220" s="35"/>
      <c r="BC1220" s="35"/>
      <c r="BD1220" s="35"/>
      <c r="BE1220" s="35"/>
      <c r="BF1220" s="35"/>
      <c r="BG1220" s="35"/>
      <c r="BH1220" s="35"/>
      <c r="BI1220" s="35"/>
      <c r="BJ1220" s="35"/>
      <c r="BK1220" s="35"/>
      <c r="BL1220" s="35"/>
      <c r="BM1220" s="35"/>
      <c r="BN1220" s="35"/>
      <c r="BO1220" s="35"/>
      <c r="BP1220" s="35"/>
      <c r="BQ1220" s="35"/>
    </row>
    <row r="1221" spans="1:69">
      <c r="A1221" s="35"/>
      <c r="B1221" s="35"/>
      <c r="C1221" s="35"/>
      <c r="D1221" s="35"/>
      <c r="E1221" s="35"/>
      <c r="F1221" s="35"/>
      <c r="G1221" s="35"/>
      <c r="H1221" s="35"/>
      <c r="I1221" s="30"/>
      <c r="J1221" s="35"/>
      <c r="K1221" s="35"/>
      <c r="L1221" s="35"/>
      <c r="M1221" s="35"/>
      <c r="N1221" s="35"/>
      <c r="O1221" s="35"/>
      <c r="P1221" s="35"/>
      <c r="Q1221" s="35"/>
      <c r="R1221" s="190"/>
      <c r="S1221" s="35"/>
      <c r="T1221" s="35"/>
      <c r="U1221" s="35"/>
      <c r="V1221" s="35"/>
      <c r="W1221" s="35"/>
      <c r="X1221" s="35"/>
      <c r="Y1221" s="35"/>
      <c r="Z1221" s="35"/>
      <c r="AA1221" s="35"/>
      <c r="AB1221" s="35"/>
      <c r="AC1221" s="35"/>
      <c r="AD1221" s="35"/>
      <c r="AE1221" s="35"/>
      <c r="AF1221" s="35"/>
      <c r="AG1221" s="35"/>
      <c r="AH1221" s="35"/>
      <c r="AI1221" s="35"/>
      <c r="AJ1221" s="35"/>
      <c r="AK1221" s="35"/>
      <c r="AL1221" s="35"/>
      <c r="AM1221" s="35"/>
      <c r="AN1221" s="35"/>
      <c r="AO1221" s="35"/>
      <c r="AP1221" s="35"/>
      <c r="AQ1221" s="35"/>
      <c r="AR1221" s="35"/>
      <c r="AS1221" s="35"/>
      <c r="AT1221" s="35"/>
      <c r="AU1221" s="35"/>
      <c r="AV1221" s="35"/>
      <c r="AW1221" s="35"/>
      <c r="AX1221" s="35"/>
      <c r="AY1221" s="35"/>
      <c r="AZ1221" s="35"/>
      <c r="BA1221" s="35"/>
      <c r="BB1221" s="35"/>
      <c r="BC1221" s="35"/>
      <c r="BD1221" s="35"/>
      <c r="BE1221" s="35"/>
      <c r="BF1221" s="35"/>
      <c r="BG1221" s="35"/>
      <c r="BH1221" s="35"/>
      <c r="BI1221" s="35"/>
      <c r="BJ1221" s="35"/>
      <c r="BK1221" s="35"/>
      <c r="BL1221" s="35"/>
      <c r="BM1221" s="35"/>
      <c r="BN1221" s="35"/>
      <c r="BO1221" s="35"/>
      <c r="BP1221" s="35"/>
      <c r="BQ1221" s="35"/>
    </row>
    <row r="1222" spans="1:69">
      <c r="A1222" s="35"/>
      <c r="B1222" s="35"/>
      <c r="C1222" s="35"/>
      <c r="D1222" s="35"/>
      <c r="E1222" s="35"/>
      <c r="F1222" s="35"/>
      <c r="G1222" s="35"/>
      <c r="H1222" s="35"/>
      <c r="I1222" s="30"/>
      <c r="J1222" s="35"/>
      <c r="K1222" s="35"/>
      <c r="L1222" s="35"/>
      <c r="M1222" s="35"/>
      <c r="N1222" s="35"/>
      <c r="O1222" s="35"/>
      <c r="P1222" s="35"/>
      <c r="Q1222" s="35"/>
      <c r="R1222" s="190"/>
      <c r="S1222" s="35"/>
      <c r="T1222" s="35"/>
      <c r="U1222" s="35"/>
      <c r="V1222" s="35"/>
      <c r="W1222" s="35"/>
      <c r="X1222" s="35"/>
      <c r="Y1222" s="35"/>
      <c r="Z1222" s="35"/>
      <c r="AA1222" s="35"/>
      <c r="AB1222" s="35"/>
      <c r="AC1222" s="35"/>
      <c r="AD1222" s="35"/>
      <c r="AE1222" s="35"/>
      <c r="AF1222" s="35"/>
      <c r="AG1222" s="35"/>
      <c r="AH1222" s="35"/>
      <c r="AI1222" s="35"/>
      <c r="AJ1222" s="35"/>
      <c r="AK1222" s="35"/>
      <c r="AL1222" s="35"/>
      <c r="AM1222" s="35"/>
      <c r="AN1222" s="35"/>
      <c r="AO1222" s="35"/>
      <c r="AP1222" s="35"/>
      <c r="AQ1222" s="35"/>
      <c r="AR1222" s="35"/>
      <c r="AS1222" s="35"/>
      <c r="AT1222" s="35"/>
      <c r="AU1222" s="35"/>
      <c r="AV1222" s="35"/>
      <c r="AW1222" s="35"/>
      <c r="AX1222" s="35"/>
      <c r="AY1222" s="35"/>
      <c r="AZ1222" s="35"/>
      <c r="BA1222" s="35"/>
      <c r="BB1222" s="35"/>
      <c r="BC1222" s="35"/>
      <c r="BD1222" s="35"/>
      <c r="BE1222" s="35"/>
      <c r="BF1222" s="35"/>
      <c r="BG1222" s="35"/>
      <c r="BH1222" s="35"/>
      <c r="BI1222" s="35"/>
      <c r="BJ1222" s="35"/>
      <c r="BK1222" s="35"/>
      <c r="BL1222" s="35"/>
      <c r="BM1222" s="35"/>
      <c r="BN1222" s="35"/>
      <c r="BO1222" s="35"/>
      <c r="BP1222" s="35"/>
      <c r="BQ1222" s="35"/>
    </row>
    <row r="1223" spans="1:69">
      <c r="A1223" s="35"/>
      <c r="B1223" s="35"/>
      <c r="C1223" s="35"/>
      <c r="D1223" s="35"/>
      <c r="E1223" s="35"/>
      <c r="F1223" s="35"/>
      <c r="G1223" s="35"/>
      <c r="H1223" s="35"/>
      <c r="I1223" s="30"/>
      <c r="J1223" s="35"/>
      <c r="K1223" s="35"/>
      <c r="L1223" s="35"/>
      <c r="M1223" s="35"/>
      <c r="N1223" s="35"/>
      <c r="O1223" s="35"/>
      <c r="P1223" s="35"/>
      <c r="Q1223" s="35"/>
      <c r="R1223" s="190"/>
      <c r="S1223" s="35"/>
      <c r="T1223" s="35"/>
      <c r="U1223" s="35"/>
      <c r="V1223" s="35"/>
      <c r="W1223" s="35"/>
      <c r="X1223" s="35"/>
      <c r="Y1223" s="35"/>
      <c r="Z1223" s="35"/>
      <c r="AA1223" s="35"/>
      <c r="AB1223" s="35"/>
      <c r="AC1223" s="35"/>
      <c r="AD1223" s="35"/>
      <c r="AE1223" s="35"/>
      <c r="AF1223" s="35"/>
      <c r="AG1223" s="35"/>
      <c r="AH1223" s="35"/>
      <c r="AI1223" s="35"/>
      <c r="AJ1223" s="35"/>
      <c r="AK1223" s="35"/>
      <c r="AL1223" s="35"/>
      <c r="AM1223" s="35"/>
      <c r="AN1223" s="35"/>
      <c r="AO1223" s="35"/>
      <c r="AP1223" s="35"/>
      <c r="AQ1223" s="35"/>
      <c r="AR1223" s="35"/>
      <c r="AS1223" s="35"/>
      <c r="AT1223" s="35"/>
      <c r="AU1223" s="35"/>
      <c r="AV1223" s="35"/>
      <c r="AW1223" s="35"/>
      <c r="AX1223" s="35"/>
      <c r="AY1223" s="35"/>
      <c r="AZ1223" s="35"/>
      <c r="BA1223" s="35"/>
      <c r="BB1223" s="35"/>
      <c r="BC1223" s="35"/>
      <c r="BD1223" s="35"/>
      <c r="BE1223" s="35"/>
      <c r="BF1223" s="35"/>
      <c r="BG1223" s="35"/>
      <c r="BH1223" s="35"/>
      <c r="BI1223" s="35"/>
      <c r="BJ1223" s="35"/>
      <c r="BK1223" s="35"/>
      <c r="BL1223" s="35"/>
      <c r="BM1223" s="35"/>
      <c r="BN1223" s="35"/>
      <c r="BO1223" s="35"/>
      <c r="BP1223" s="35"/>
      <c r="BQ1223" s="35"/>
    </row>
    <row r="1224" spans="1:69">
      <c r="A1224" s="35"/>
      <c r="B1224" s="35"/>
      <c r="C1224" s="35"/>
      <c r="D1224" s="35"/>
      <c r="E1224" s="35"/>
      <c r="F1224" s="35"/>
      <c r="G1224" s="35"/>
      <c r="H1224" s="35"/>
      <c r="I1224" s="30"/>
      <c r="J1224" s="35"/>
      <c r="K1224" s="35"/>
      <c r="L1224" s="35"/>
      <c r="M1224" s="35"/>
      <c r="N1224" s="35"/>
      <c r="O1224" s="35"/>
      <c r="P1224" s="35"/>
      <c r="Q1224" s="35"/>
      <c r="R1224" s="190"/>
      <c r="S1224" s="35"/>
      <c r="T1224" s="35"/>
      <c r="U1224" s="35"/>
      <c r="V1224" s="35"/>
      <c r="W1224" s="35"/>
      <c r="X1224" s="35"/>
      <c r="Y1224" s="35"/>
      <c r="Z1224" s="35"/>
      <c r="AA1224" s="35"/>
      <c r="AB1224" s="35"/>
      <c r="AC1224" s="35"/>
      <c r="AD1224" s="35"/>
      <c r="AE1224" s="35"/>
      <c r="AF1224" s="35"/>
      <c r="AG1224" s="35"/>
      <c r="AH1224" s="35"/>
      <c r="AI1224" s="35"/>
      <c r="AJ1224" s="35"/>
      <c r="AK1224" s="35"/>
      <c r="AL1224" s="35"/>
      <c r="AM1224" s="35"/>
      <c r="AN1224" s="35"/>
      <c r="AO1224" s="35"/>
      <c r="AP1224" s="35"/>
      <c r="AQ1224" s="35"/>
      <c r="AR1224" s="35"/>
      <c r="AS1224" s="35"/>
      <c r="AT1224" s="35"/>
      <c r="AU1224" s="35"/>
      <c r="AV1224" s="35"/>
      <c r="AW1224" s="35"/>
      <c r="AX1224" s="35"/>
      <c r="AY1224" s="35"/>
      <c r="AZ1224" s="35"/>
      <c r="BA1224" s="35"/>
      <c r="BB1224" s="35"/>
      <c r="BC1224" s="35"/>
      <c r="BD1224" s="35"/>
      <c r="BE1224" s="35"/>
      <c r="BF1224" s="35"/>
      <c r="BG1224" s="35"/>
      <c r="BH1224" s="35"/>
      <c r="BI1224" s="35"/>
      <c r="BJ1224" s="35"/>
      <c r="BK1224" s="35"/>
      <c r="BL1224" s="35"/>
      <c r="BM1224" s="35"/>
      <c r="BN1224" s="35"/>
      <c r="BO1224" s="35"/>
      <c r="BP1224" s="35"/>
      <c r="BQ1224" s="35"/>
    </row>
    <row r="1225" spans="1:69">
      <c r="A1225" s="35"/>
      <c r="B1225" s="35"/>
      <c r="C1225" s="35"/>
      <c r="D1225" s="35"/>
      <c r="E1225" s="35"/>
      <c r="F1225" s="35"/>
      <c r="G1225" s="35"/>
      <c r="H1225" s="35"/>
      <c r="I1225" s="30"/>
      <c r="J1225" s="35"/>
      <c r="K1225" s="35"/>
      <c r="L1225" s="35"/>
      <c r="M1225" s="35"/>
      <c r="N1225" s="35"/>
      <c r="O1225" s="35"/>
      <c r="P1225" s="35"/>
      <c r="Q1225" s="35"/>
      <c r="R1225" s="190"/>
      <c r="S1225" s="35"/>
      <c r="T1225" s="35"/>
      <c r="U1225" s="35"/>
      <c r="V1225" s="35"/>
      <c r="W1225" s="35"/>
      <c r="X1225" s="35"/>
      <c r="Y1225" s="35"/>
      <c r="Z1225" s="35"/>
      <c r="AA1225" s="35"/>
      <c r="AB1225" s="35"/>
      <c r="AC1225" s="35"/>
      <c r="AD1225" s="35"/>
      <c r="AE1225" s="35"/>
      <c r="AF1225" s="35"/>
      <c r="AG1225" s="35"/>
      <c r="AH1225" s="35"/>
      <c r="AI1225" s="35"/>
      <c r="AJ1225" s="35"/>
      <c r="AK1225" s="35"/>
      <c r="AL1225" s="35"/>
      <c r="AM1225" s="35"/>
      <c r="AN1225" s="35"/>
      <c r="AO1225" s="35"/>
      <c r="AP1225" s="35"/>
      <c r="AQ1225" s="35"/>
      <c r="AR1225" s="35"/>
      <c r="AS1225" s="35"/>
      <c r="AT1225" s="35"/>
      <c r="AU1225" s="35"/>
      <c r="AV1225" s="35"/>
      <c r="AW1225" s="35"/>
      <c r="AX1225" s="35"/>
      <c r="AY1225" s="35"/>
      <c r="AZ1225" s="35"/>
      <c r="BA1225" s="35"/>
      <c r="BB1225" s="35"/>
      <c r="BC1225" s="35"/>
      <c r="BD1225" s="35"/>
      <c r="BE1225" s="35"/>
      <c r="BF1225" s="35"/>
      <c r="BG1225" s="35"/>
      <c r="BH1225" s="35"/>
      <c r="BI1225" s="35"/>
      <c r="BJ1225" s="35"/>
      <c r="BK1225" s="35"/>
      <c r="BL1225" s="35"/>
      <c r="BM1225" s="35"/>
      <c r="BN1225" s="35"/>
      <c r="BO1225" s="35"/>
      <c r="BP1225" s="35"/>
      <c r="BQ1225" s="35"/>
    </row>
    <row r="1226" spans="1:69">
      <c r="A1226" s="35"/>
      <c r="B1226" s="35"/>
      <c r="C1226" s="35"/>
      <c r="D1226" s="35"/>
      <c r="E1226" s="35"/>
      <c r="F1226" s="35"/>
      <c r="G1226" s="35"/>
      <c r="H1226" s="35"/>
      <c r="I1226" s="30"/>
      <c r="J1226" s="35"/>
      <c r="K1226" s="35"/>
      <c r="L1226" s="35"/>
      <c r="M1226" s="35"/>
      <c r="N1226" s="35"/>
      <c r="O1226" s="35"/>
      <c r="P1226" s="35"/>
      <c r="Q1226" s="35"/>
      <c r="R1226" s="190"/>
      <c r="S1226" s="35"/>
      <c r="T1226" s="35"/>
      <c r="U1226" s="35"/>
      <c r="V1226" s="35"/>
      <c r="W1226" s="35"/>
      <c r="X1226" s="35"/>
      <c r="Y1226" s="35"/>
      <c r="Z1226" s="35"/>
      <c r="AA1226" s="35"/>
      <c r="AB1226" s="35"/>
      <c r="AC1226" s="35"/>
      <c r="AD1226" s="35"/>
      <c r="AE1226" s="35"/>
      <c r="AF1226" s="35"/>
      <c r="AG1226" s="35"/>
      <c r="AH1226" s="35"/>
      <c r="AI1226" s="35"/>
      <c r="AJ1226" s="35"/>
      <c r="AK1226" s="35"/>
      <c r="AL1226" s="35"/>
      <c r="AM1226" s="35"/>
      <c r="AN1226" s="35"/>
      <c r="AO1226" s="35"/>
      <c r="AP1226" s="35"/>
      <c r="AQ1226" s="35"/>
      <c r="AR1226" s="35"/>
      <c r="AS1226" s="35"/>
      <c r="AT1226" s="35"/>
      <c r="AU1226" s="35"/>
      <c r="AV1226" s="35"/>
      <c r="AW1226" s="35"/>
      <c r="AX1226" s="35"/>
      <c r="AY1226" s="35"/>
      <c r="AZ1226" s="35"/>
      <c r="BA1226" s="35"/>
      <c r="BB1226" s="35"/>
      <c r="BC1226" s="35"/>
      <c r="BD1226" s="35"/>
      <c r="BE1226" s="35"/>
      <c r="BF1226" s="35"/>
      <c r="BG1226" s="35"/>
      <c r="BH1226" s="35"/>
      <c r="BI1226" s="35"/>
      <c r="BJ1226" s="35"/>
      <c r="BK1226" s="35"/>
      <c r="BL1226" s="35"/>
      <c r="BM1226" s="35"/>
      <c r="BN1226" s="35"/>
      <c r="BO1226" s="35"/>
      <c r="BP1226" s="35"/>
      <c r="BQ1226" s="35"/>
    </row>
    <row r="1227" spans="1:69">
      <c r="A1227" s="35"/>
      <c r="B1227" s="35"/>
      <c r="C1227" s="35"/>
      <c r="D1227" s="35"/>
      <c r="E1227" s="35"/>
      <c r="F1227" s="35"/>
      <c r="G1227" s="35"/>
      <c r="H1227" s="35"/>
      <c r="I1227" s="30"/>
      <c r="J1227" s="35"/>
      <c r="K1227" s="35"/>
      <c r="L1227" s="35"/>
      <c r="M1227" s="35"/>
      <c r="N1227" s="35"/>
      <c r="O1227" s="35"/>
      <c r="P1227" s="35"/>
      <c r="Q1227" s="35"/>
      <c r="R1227" s="190"/>
      <c r="S1227" s="35"/>
      <c r="T1227" s="35"/>
      <c r="U1227" s="35"/>
      <c r="V1227" s="35"/>
      <c r="W1227" s="35"/>
      <c r="X1227" s="35"/>
      <c r="Y1227" s="35"/>
      <c r="Z1227" s="35"/>
      <c r="AA1227" s="35"/>
      <c r="AB1227" s="35"/>
      <c r="AC1227" s="35"/>
      <c r="AD1227" s="35"/>
      <c r="AE1227" s="35"/>
      <c r="AF1227" s="35"/>
      <c r="AG1227" s="35"/>
      <c r="AH1227" s="35"/>
      <c r="AI1227" s="35"/>
      <c r="AJ1227" s="35"/>
      <c r="AK1227" s="35"/>
      <c r="AL1227" s="35"/>
      <c r="AM1227" s="35"/>
      <c r="AN1227" s="35"/>
      <c r="AO1227" s="35"/>
      <c r="AP1227" s="35"/>
      <c r="AQ1227" s="35"/>
      <c r="AR1227" s="35"/>
      <c r="AS1227" s="35"/>
      <c r="AT1227" s="35"/>
      <c r="AU1227" s="35"/>
      <c r="AV1227" s="35"/>
      <c r="AW1227" s="35"/>
      <c r="AX1227" s="35"/>
      <c r="AY1227" s="35"/>
      <c r="AZ1227" s="35"/>
      <c r="BA1227" s="35"/>
      <c r="BB1227" s="35"/>
      <c r="BC1227" s="35"/>
      <c r="BD1227" s="35"/>
      <c r="BE1227" s="35"/>
      <c r="BF1227" s="35"/>
      <c r="BG1227" s="35"/>
      <c r="BH1227" s="35"/>
      <c r="BI1227" s="35"/>
      <c r="BJ1227" s="35"/>
      <c r="BK1227" s="35"/>
      <c r="BL1227" s="35"/>
      <c r="BM1227" s="35"/>
      <c r="BN1227" s="35"/>
      <c r="BO1227" s="35"/>
      <c r="BP1227" s="35"/>
      <c r="BQ1227" s="35"/>
    </row>
    <row r="1228" spans="1:69">
      <c r="A1228" s="35"/>
      <c r="B1228" s="35"/>
      <c r="C1228" s="35"/>
      <c r="D1228" s="35"/>
      <c r="E1228" s="35"/>
      <c r="F1228" s="35"/>
      <c r="G1228" s="35"/>
      <c r="H1228" s="35"/>
      <c r="I1228" s="30"/>
      <c r="J1228" s="35"/>
      <c r="K1228" s="35"/>
      <c r="L1228" s="35"/>
      <c r="M1228" s="35"/>
      <c r="N1228" s="35"/>
      <c r="O1228" s="35"/>
      <c r="P1228" s="35"/>
      <c r="Q1228" s="35"/>
      <c r="R1228" s="190"/>
      <c r="S1228" s="35"/>
      <c r="T1228" s="35"/>
      <c r="U1228" s="35"/>
      <c r="V1228" s="35"/>
      <c r="W1228" s="35"/>
      <c r="X1228" s="35"/>
      <c r="Y1228" s="35"/>
      <c r="Z1228" s="35"/>
      <c r="AA1228" s="35"/>
      <c r="AB1228" s="35"/>
      <c r="AC1228" s="35"/>
      <c r="AD1228" s="35"/>
      <c r="AE1228" s="35"/>
      <c r="AF1228" s="35"/>
      <c r="AG1228" s="35"/>
      <c r="AH1228" s="35"/>
      <c r="AI1228" s="35"/>
      <c r="AJ1228" s="35"/>
      <c r="AK1228" s="35"/>
      <c r="AL1228" s="35"/>
      <c r="AM1228" s="35"/>
      <c r="AN1228" s="35"/>
      <c r="AO1228" s="35"/>
      <c r="AP1228" s="35"/>
      <c r="AQ1228" s="35"/>
      <c r="AR1228" s="35"/>
      <c r="AS1228" s="35"/>
      <c r="AT1228" s="35"/>
      <c r="AU1228" s="35"/>
      <c r="AV1228" s="35"/>
      <c r="AW1228" s="35"/>
      <c r="AX1228" s="35"/>
      <c r="AY1228" s="35"/>
      <c r="AZ1228" s="35"/>
      <c r="BA1228" s="35"/>
      <c r="BB1228" s="35"/>
      <c r="BC1228" s="35"/>
      <c r="BD1228" s="35"/>
      <c r="BE1228" s="35"/>
      <c r="BF1228" s="35"/>
      <c r="BG1228" s="35"/>
      <c r="BH1228" s="35"/>
      <c r="BI1228" s="35"/>
      <c r="BJ1228" s="35"/>
      <c r="BK1228" s="35"/>
      <c r="BL1228" s="35"/>
      <c r="BM1228" s="35"/>
      <c r="BN1228" s="35"/>
      <c r="BO1228" s="35"/>
      <c r="BP1228" s="35"/>
      <c r="BQ1228" s="35"/>
    </row>
    <row r="1229" spans="1:69">
      <c r="A1229" s="35"/>
      <c r="B1229" s="35"/>
      <c r="C1229" s="35"/>
      <c r="D1229" s="35"/>
      <c r="E1229" s="35"/>
      <c r="F1229" s="35"/>
      <c r="G1229" s="35"/>
      <c r="H1229" s="35"/>
      <c r="I1229" s="30"/>
      <c r="J1229" s="35"/>
      <c r="K1229" s="35"/>
      <c r="L1229" s="35"/>
      <c r="M1229" s="35"/>
      <c r="N1229" s="35"/>
      <c r="O1229" s="35"/>
      <c r="P1229" s="35"/>
      <c r="Q1229" s="35"/>
      <c r="R1229" s="190"/>
      <c r="S1229" s="35"/>
      <c r="T1229" s="35"/>
      <c r="U1229" s="35"/>
      <c r="V1229" s="35"/>
      <c r="W1229" s="35"/>
      <c r="X1229" s="35"/>
      <c r="Y1229" s="35"/>
      <c r="Z1229" s="35"/>
      <c r="AA1229" s="35"/>
      <c r="AB1229" s="35"/>
      <c r="AC1229" s="35"/>
      <c r="AD1229" s="35"/>
      <c r="AE1229" s="35"/>
      <c r="AF1229" s="35"/>
      <c r="AG1229" s="35"/>
      <c r="AH1229" s="35"/>
      <c r="AI1229" s="35"/>
      <c r="AJ1229" s="35"/>
      <c r="AK1229" s="35"/>
      <c r="AL1229" s="35"/>
      <c r="AM1229" s="35"/>
      <c r="AN1229" s="35"/>
      <c r="AO1229" s="35"/>
      <c r="AP1229" s="35"/>
      <c r="AQ1229" s="35"/>
      <c r="AR1229" s="35"/>
      <c r="AS1229" s="35"/>
      <c r="AT1229" s="35"/>
      <c r="AU1229" s="35"/>
      <c r="AV1229" s="35"/>
      <c r="AW1229" s="35"/>
      <c r="AX1229" s="35"/>
      <c r="AY1229" s="35"/>
      <c r="AZ1229" s="35"/>
      <c r="BA1229" s="35"/>
      <c r="BB1229" s="35"/>
      <c r="BC1229" s="35"/>
      <c r="BD1229" s="35"/>
      <c r="BE1229" s="35"/>
      <c r="BF1229" s="35"/>
      <c r="BG1229" s="35"/>
      <c r="BH1229" s="35"/>
      <c r="BI1229" s="35"/>
      <c r="BJ1229" s="35"/>
      <c r="BK1229" s="35"/>
      <c r="BL1229" s="35"/>
      <c r="BM1229" s="35"/>
      <c r="BN1229" s="35"/>
      <c r="BO1229" s="35"/>
      <c r="BP1229" s="35"/>
      <c r="BQ1229" s="35"/>
    </row>
    <row r="1230" spans="1:69">
      <c r="A1230" s="35"/>
      <c r="B1230" s="35"/>
      <c r="C1230" s="35"/>
      <c r="D1230" s="35"/>
      <c r="E1230" s="35"/>
      <c r="F1230" s="35"/>
      <c r="G1230" s="35"/>
      <c r="H1230" s="35"/>
      <c r="I1230" s="30"/>
      <c r="J1230" s="35"/>
      <c r="K1230" s="35"/>
      <c r="L1230" s="35"/>
      <c r="M1230" s="35"/>
      <c r="N1230" s="35"/>
      <c r="O1230" s="35"/>
      <c r="P1230" s="35"/>
      <c r="Q1230" s="35"/>
      <c r="R1230" s="190"/>
      <c r="S1230" s="35"/>
      <c r="T1230" s="35"/>
      <c r="U1230" s="35"/>
      <c r="V1230" s="35"/>
      <c r="W1230" s="35"/>
      <c r="X1230" s="35"/>
      <c r="Y1230" s="35"/>
      <c r="Z1230" s="35"/>
      <c r="AA1230" s="35"/>
      <c r="AB1230" s="35"/>
      <c r="AC1230" s="35"/>
      <c r="AD1230" s="35"/>
      <c r="AE1230" s="35"/>
      <c r="AF1230" s="35"/>
      <c r="AG1230" s="35"/>
      <c r="AH1230" s="35"/>
      <c r="AI1230" s="35"/>
      <c r="AJ1230" s="35"/>
      <c r="AK1230" s="35"/>
      <c r="AL1230" s="35"/>
      <c r="AM1230" s="35"/>
      <c r="AN1230" s="35"/>
      <c r="AO1230" s="35"/>
      <c r="AP1230" s="35"/>
      <c r="AQ1230" s="35"/>
      <c r="AR1230" s="35"/>
      <c r="AS1230" s="35"/>
      <c r="AT1230" s="35"/>
      <c r="AU1230" s="35"/>
      <c r="AV1230" s="35"/>
      <c r="AW1230" s="35"/>
      <c r="AX1230" s="35"/>
      <c r="AY1230" s="35"/>
      <c r="AZ1230" s="35"/>
      <c r="BA1230" s="35"/>
      <c r="BB1230" s="35"/>
      <c r="BC1230" s="35"/>
      <c r="BD1230" s="35"/>
      <c r="BE1230" s="35"/>
      <c r="BF1230" s="35"/>
      <c r="BG1230" s="35"/>
      <c r="BH1230" s="35"/>
      <c r="BI1230" s="35"/>
      <c r="BJ1230" s="35"/>
      <c r="BK1230" s="35"/>
      <c r="BL1230" s="35"/>
      <c r="BM1230" s="35"/>
      <c r="BN1230" s="35"/>
      <c r="BO1230" s="35"/>
      <c r="BP1230" s="35"/>
      <c r="BQ1230" s="35"/>
    </row>
    <row r="1231" spans="1:69">
      <c r="A1231" s="35"/>
      <c r="B1231" s="35"/>
      <c r="C1231" s="35"/>
      <c r="D1231" s="35"/>
      <c r="E1231" s="35"/>
      <c r="F1231" s="35"/>
      <c r="G1231" s="35"/>
      <c r="H1231" s="35"/>
      <c r="I1231" s="30"/>
      <c r="J1231" s="35"/>
      <c r="K1231" s="35"/>
      <c r="L1231" s="35"/>
      <c r="M1231" s="35"/>
      <c r="N1231" s="35"/>
      <c r="O1231" s="35"/>
      <c r="P1231" s="35"/>
      <c r="Q1231" s="35"/>
      <c r="R1231" s="190"/>
      <c r="S1231" s="35"/>
      <c r="T1231" s="35"/>
      <c r="U1231" s="35"/>
      <c r="V1231" s="35"/>
      <c r="W1231" s="35"/>
      <c r="X1231" s="35"/>
      <c r="Y1231" s="35"/>
      <c r="Z1231" s="35"/>
      <c r="AA1231" s="35"/>
      <c r="AB1231" s="35"/>
      <c r="AC1231" s="35"/>
      <c r="AD1231" s="35"/>
      <c r="AE1231" s="35"/>
      <c r="AF1231" s="35"/>
      <c r="AG1231" s="35"/>
      <c r="AH1231" s="35"/>
      <c r="AI1231" s="35"/>
      <c r="AJ1231" s="35"/>
      <c r="AK1231" s="35"/>
      <c r="AL1231" s="35"/>
      <c r="AM1231" s="35"/>
      <c r="AN1231" s="35"/>
      <c r="AO1231" s="35"/>
      <c r="AP1231" s="35"/>
      <c r="AQ1231" s="35"/>
      <c r="AR1231" s="35"/>
      <c r="AS1231" s="35"/>
      <c r="AT1231" s="35"/>
      <c r="AU1231" s="35"/>
      <c r="AV1231" s="35"/>
      <c r="AW1231" s="35"/>
      <c r="AX1231" s="35"/>
      <c r="AY1231" s="35"/>
      <c r="AZ1231" s="35"/>
      <c r="BA1231" s="35"/>
      <c r="BB1231" s="35"/>
      <c r="BC1231" s="35"/>
      <c r="BD1231" s="35"/>
      <c r="BE1231" s="35"/>
      <c r="BF1231" s="35"/>
      <c r="BG1231" s="35"/>
      <c r="BH1231" s="35"/>
      <c r="BI1231" s="35"/>
      <c r="BJ1231" s="35"/>
      <c r="BK1231" s="35"/>
      <c r="BL1231" s="35"/>
      <c r="BM1231" s="35"/>
      <c r="BN1231" s="35"/>
      <c r="BO1231" s="35"/>
      <c r="BP1231" s="35"/>
      <c r="BQ1231" s="35"/>
    </row>
    <row r="1232" spans="1:69">
      <c r="A1232" s="35"/>
      <c r="B1232" s="35"/>
      <c r="C1232" s="35"/>
      <c r="D1232" s="35"/>
      <c r="E1232" s="35"/>
      <c r="F1232" s="35"/>
      <c r="G1232" s="35"/>
      <c r="H1232" s="35"/>
      <c r="I1232" s="30"/>
      <c r="J1232" s="35"/>
      <c r="K1232" s="35"/>
      <c r="L1232" s="35"/>
      <c r="M1232" s="35"/>
      <c r="N1232" s="35"/>
      <c r="O1232" s="35"/>
      <c r="P1232" s="35"/>
      <c r="Q1232" s="35"/>
      <c r="R1232" s="190"/>
      <c r="S1232" s="35"/>
      <c r="T1232" s="35"/>
      <c r="U1232" s="35"/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5"/>
      <c r="AF1232" s="35"/>
      <c r="AG1232" s="35"/>
      <c r="AH1232" s="35"/>
      <c r="AI1232" s="35"/>
      <c r="AJ1232" s="35"/>
      <c r="AK1232" s="35"/>
      <c r="AL1232" s="35"/>
      <c r="AM1232" s="35"/>
      <c r="AN1232" s="35"/>
      <c r="AO1232" s="35"/>
      <c r="AP1232" s="35"/>
      <c r="AQ1232" s="35"/>
      <c r="AR1232" s="35"/>
      <c r="AS1232" s="35"/>
      <c r="AT1232" s="35"/>
      <c r="AU1232" s="35"/>
      <c r="AV1232" s="35"/>
      <c r="AW1232" s="35"/>
      <c r="AX1232" s="35"/>
      <c r="AY1232" s="35"/>
      <c r="AZ1232" s="35"/>
      <c r="BA1232" s="35"/>
      <c r="BB1232" s="35"/>
      <c r="BC1232" s="35"/>
      <c r="BD1232" s="35"/>
      <c r="BE1232" s="35"/>
      <c r="BF1232" s="35"/>
      <c r="BG1232" s="35"/>
      <c r="BH1232" s="35"/>
      <c r="BI1232" s="35"/>
      <c r="BJ1232" s="35"/>
      <c r="BK1232" s="35"/>
      <c r="BL1232" s="35"/>
      <c r="BM1232" s="35"/>
      <c r="BN1232" s="35"/>
      <c r="BO1232" s="35"/>
      <c r="BP1232" s="35"/>
      <c r="BQ1232" s="35"/>
    </row>
    <row r="1233" spans="1:69">
      <c r="A1233" s="35"/>
      <c r="B1233" s="35"/>
      <c r="C1233" s="35"/>
      <c r="D1233" s="35"/>
      <c r="E1233" s="35"/>
      <c r="F1233" s="35"/>
      <c r="G1233" s="35"/>
      <c r="H1233" s="35"/>
      <c r="I1233" s="30"/>
      <c r="J1233" s="35"/>
      <c r="K1233" s="35"/>
      <c r="L1233" s="35"/>
      <c r="M1233" s="35"/>
      <c r="N1233" s="35"/>
      <c r="O1233" s="35"/>
      <c r="P1233" s="35"/>
      <c r="Q1233" s="35"/>
      <c r="R1233" s="190"/>
      <c r="S1233" s="35"/>
      <c r="T1233" s="35"/>
      <c r="U1233" s="35"/>
      <c r="V1233" s="35"/>
      <c r="W1233" s="35"/>
      <c r="X1233" s="35"/>
      <c r="Y1233" s="35"/>
      <c r="Z1233" s="35"/>
      <c r="AA1233" s="35"/>
      <c r="AB1233" s="35"/>
      <c r="AC1233" s="35"/>
      <c r="AD1233" s="35"/>
      <c r="AE1233" s="35"/>
      <c r="AF1233" s="35"/>
      <c r="AG1233" s="35"/>
      <c r="AH1233" s="35"/>
      <c r="AI1233" s="35"/>
      <c r="AJ1233" s="35"/>
      <c r="AK1233" s="35"/>
      <c r="AL1233" s="35"/>
      <c r="AM1233" s="35"/>
      <c r="AN1233" s="35"/>
      <c r="AO1233" s="35"/>
      <c r="AP1233" s="35"/>
      <c r="AQ1233" s="35"/>
      <c r="AR1233" s="35"/>
      <c r="AS1233" s="35"/>
      <c r="AT1233" s="35"/>
      <c r="AU1233" s="35"/>
      <c r="AV1233" s="35"/>
      <c r="AW1233" s="35"/>
      <c r="AX1233" s="35"/>
      <c r="AY1233" s="35"/>
      <c r="AZ1233" s="35"/>
      <c r="BA1233" s="35"/>
      <c r="BB1233" s="35"/>
      <c r="BC1233" s="35"/>
      <c r="BD1233" s="35"/>
      <c r="BE1233" s="35"/>
      <c r="BF1233" s="35"/>
      <c r="BG1233" s="35"/>
      <c r="BH1233" s="35"/>
      <c r="BI1233" s="35"/>
      <c r="BJ1233" s="35"/>
      <c r="BK1233" s="35"/>
      <c r="BL1233" s="35"/>
      <c r="BM1233" s="35"/>
      <c r="BN1233" s="35"/>
      <c r="BO1233" s="35"/>
      <c r="BP1233" s="35"/>
      <c r="BQ1233" s="35"/>
    </row>
    <row r="1234" spans="1:69">
      <c r="A1234" s="35"/>
      <c r="B1234" s="35"/>
      <c r="C1234" s="35"/>
      <c r="D1234" s="35"/>
      <c r="E1234" s="35"/>
      <c r="F1234" s="35"/>
      <c r="G1234" s="35"/>
      <c r="H1234" s="35"/>
      <c r="I1234" s="30"/>
      <c r="J1234" s="35"/>
      <c r="K1234" s="35"/>
      <c r="L1234" s="35"/>
      <c r="M1234" s="35"/>
      <c r="N1234" s="35"/>
      <c r="O1234" s="35"/>
      <c r="P1234" s="35"/>
      <c r="Q1234" s="35"/>
      <c r="R1234" s="190"/>
      <c r="S1234" s="35"/>
      <c r="T1234" s="35"/>
      <c r="U1234" s="35"/>
      <c r="V1234" s="35"/>
      <c r="W1234" s="35"/>
      <c r="X1234" s="35"/>
      <c r="Y1234" s="35"/>
      <c r="Z1234" s="35"/>
      <c r="AA1234" s="35"/>
      <c r="AB1234" s="35"/>
      <c r="AC1234" s="35"/>
      <c r="AD1234" s="35"/>
      <c r="AE1234" s="35"/>
      <c r="AF1234" s="35"/>
      <c r="AG1234" s="35"/>
      <c r="AH1234" s="35"/>
      <c r="AI1234" s="35"/>
      <c r="AJ1234" s="35"/>
      <c r="AK1234" s="35"/>
      <c r="AL1234" s="35"/>
      <c r="AM1234" s="35"/>
      <c r="AN1234" s="35"/>
      <c r="AO1234" s="35"/>
      <c r="AP1234" s="35"/>
      <c r="AQ1234" s="35"/>
      <c r="AR1234" s="35"/>
      <c r="AS1234" s="35"/>
      <c r="AT1234" s="35"/>
      <c r="AU1234" s="35"/>
      <c r="AV1234" s="35"/>
      <c r="AW1234" s="35"/>
      <c r="AX1234" s="35"/>
      <c r="AY1234" s="35"/>
      <c r="AZ1234" s="35"/>
      <c r="BA1234" s="35"/>
      <c r="BB1234" s="35"/>
      <c r="BC1234" s="35"/>
      <c r="BD1234" s="35"/>
      <c r="BE1234" s="35"/>
      <c r="BF1234" s="35"/>
      <c r="BG1234" s="35"/>
      <c r="BH1234" s="35"/>
      <c r="BI1234" s="35"/>
      <c r="BJ1234" s="35"/>
      <c r="BK1234" s="35"/>
      <c r="BL1234" s="35"/>
      <c r="BM1234" s="35"/>
      <c r="BN1234" s="35"/>
      <c r="BO1234" s="35"/>
      <c r="BP1234" s="35"/>
      <c r="BQ1234" s="35"/>
    </row>
    <row r="1235" spans="1:69">
      <c r="A1235" s="35"/>
      <c r="B1235" s="35"/>
      <c r="C1235" s="35"/>
      <c r="D1235" s="35"/>
      <c r="E1235" s="35"/>
      <c r="F1235" s="35"/>
      <c r="G1235" s="35"/>
      <c r="H1235" s="35"/>
      <c r="I1235" s="30"/>
      <c r="J1235" s="35"/>
      <c r="K1235" s="35"/>
      <c r="L1235" s="35"/>
      <c r="M1235" s="35"/>
      <c r="N1235" s="35"/>
      <c r="O1235" s="35"/>
      <c r="P1235" s="35"/>
      <c r="Q1235" s="35"/>
      <c r="R1235" s="190"/>
      <c r="S1235" s="35"/>
      <c r="T1235" s="35"/>
      <c r="U1235" s="35"/>
      <c r="V1235" s="35"/>
      <c r="W1235" s="35"/>
      <c r="X1235" s="35"/>
      <c r="Y1235" s="35"/>
      <c r="Z1235" s="35"/>
      <c r="AA1235" s="35"/>
      <c r="AB1235" s="35"/>
      <c r="AC1235" s="35"/>
      <c r="AD1235" s="35"/>
      <c r="AE1235" s="35"/>
      <c r="AF1235" s="35"/>
      <c r="AG1235" s="35"/>
      <c r="AH1235" s="35"/>
      <c r="AI1235" s="35"/>
      <c r="AJ1235" s="35"/>
      <c r="AK1235" s="35"/>
      <c r="AL1235" s="35"/>
      <c r="AM1235" s="35"/>
      <c r="AN1235" s="35"/>
      <c r="AO1235" s="35"/>
      <c r="AP1235" s="35"/>
      <c r="AQ1235" s="35"/>
      <c r="AR1235" s="35"/>
      <c r="AS1235" s="35"/>
      <c r="AT1235" s="35"/>
      <c r="AU1235" s="35"/>
      <c r="AV1235" s="35"/>
      <c r="AW1235" s="35"/>
      <c r="AX1235" s="35"/>
      <c r="AY1235" s="35"/>
      <c r="AZ1235" s="35"/>
      <c r="BA1235" s="35"/>
      <c r="BB1235" s="35"/>
      <c r="BC1235" s="35"/>
      <c r="BD1235" s="35"/>
      <c r="BE1235" s="35"/>
      <c r="BF1235" s="35"/>
      <c r="BG1235" s="35"/>
      <c r="BH1235" s="35"/>
      <c r="BI1235" s="35"/>
      <c r="BJ1235" s="35"/>
      <c r="BK1235" s="35"/>
      <c r="BL1235" s="35"/>
      <c r="BM1235" s="35"/>
      <c r="BN1235" s="35"/>
      <c r="BO1235" s="35"/>
      <c r="BP1235" s="35"/>
      <c r="BQ1235" s="35"/>
    </row>
    <row r="1236" spans="1:69">
      <c r="A1236" s="35"/>
      <c r="B1236" s="35"/>
      <c r="C1236" s="35"/>
      <c r="D1236" s="35"/>
      <c r="E1236" s="35"/>
      <c r="F1236" s="35"/>
      <c r="G1236" s="35"/>
      <c r="H1236" s="35"/>
      <c r="I1236" s="30"/>
      <c r="J1236" s="35"/>
      <c r="K1236" s="35"/>
      <c r="L1236" s="35"/>
      <c r="M1236" s="35"/>
      <c r="N1236" s="35"/>
      <c r="O1236" s="35"/>
      <c r="P1236" s="35"/>
      <c r="Q1236" s="35"/>
      <c r="R1236" s="190"/>
      <c r="S1236" s="35"/>
      <c r="T1236" s="35"/>
      <c r="U1236" s="35"/>
      <c r="V1236" s="35"/>
      <c r="W1236" s="35"/>
      <c r="X1236" s="35"/>
      <c r="Y1236" s="35"/>
      <c r="Z1236" s="35"/>
      <c r="AA1236" s="35"/>
      <c r="AB1236" s="35"/>
      <c r="AC1236" s="35"/>
      <c r="AD1236" s="35"/>
      <c r="AE1236" s="35"/>
      <c r="AF1236" s="35"/>
      <c r="AG1236" s="35"/>
      <c r="AH1236" s="35"/>
      <c r="AI1236" s="35"/>
      <c r="AJ1236" s="35"/>
      <c r="AK1236" s="35"/>
      <c r="AL1236" s="35"/>
      <c r="AM1236" s="35"/>
      <c r="AN1236" s="35"/>
      <c r="AO1236" s="35"/>
      <c r="AP1236" s="35"/>
      <c r="AQ1236" s="35"/>
      <c r="AR1236" s="35"/>
      <c r="AS1236" s="35"/>
      <c r="AT1236" s="35"/>
      <c r="AU1236" s="35"/>
      <c r="AV1236" s="35"/>
      <c r="AW1236" s="35"/>
      <c r="AX1236" s="35"/>
      <c r="AY1236" s="35"/>
      <c r="AZ1236" s="35"/>
      <c r="BA1236" s="35"/>
      <c r="BB1236" s="35"/>
      <c r="BC1236" s="35"/>
      <c r="BD1236" s="35"/>
      <c r="BE1236" s="35"/>
      <c r="BF1236" s="35"/>
      <c r="BG1236" s="35"/>
      <c r="BH1236" s="35"/>
      <c r="BI1236" s="35"/>
      <c r="BJ1236" s="35"/>
      <c r="BK1236" s="35"/>
      <c r="BL1236" s="35"/>
      <c r="BM1236" s="35"/>
      <c r="BN1236" s="35"/>
      <c r="BO1236" s="35"/>
      <c r="BP1236" s="35"/>
      <c r="BQ1236" s="35"/>
    </row>
    <row r="1237" spans="1:69">
      <c r="A1237" s="35"/>
      <c r="B1237" s="35"/>
      <c r="C1237" s="35"/>
      <c r="D1237" s="35"/>
      <c r="E1237" s="35"/>
      <c r="F1237" s="35"/>
      <c r="G1237" s="35"/>
      <c r="H1237" s="35"/>
      <c r="I1237" s="30"/>
      <c r="J1237" s="35"/>
      <c r="K1237" s="35"/>
      <c r="L1237" s="35"/>
      <c r="M1237" s="35"/>
      <c r="N1237" s="35"/>
      <c r="O1237" s="35"/>
      <c r="P1237" s="35"/>
      <c r="Q1237" s="35"/>
      <c r="R1237" s="190"/>
      <c r="S1237" s="35"/>
      <c r="T1237" s="35"/>
      <c r="U1237" s="35"/>
      <c r="V1237" s="35"/>
      <c r="W1237" s="35"/>
      <c r="X1237" s="35"/>
      <c r="Y1237" s="35"/>
      <c r="Z1237" s="35"/>
      <c r="AA1237" s="35"/>
      <c r="AB1237" s="35"/>
      <c r="AC1237" s="35"/>
      <c r="AD1237" s="35"/>
      <c r="AE1237" s="35"/>
      <c r="AF1237" s="35"/>
      <c r="AG1237" s="35"/>
      <c r="AH1237" s="35"/>
      <c r="AI1237" s="35"/>
      <c r="AJ1237" s="35"/>
      <c r="AK1237" s="35"/>
      <c r="AL1237" s="35"/>
      <c r="AM1237" s="35"/>
      <c r="AN1237" s="35"/>
      <c r="AO1237" s="35"/>
      <c r="AP1237" s="35"/>
      <c r="AQ1237" s="35"/>
      <c r="AR1237" s="35"/>
      <c r="AS1237" s="35"/>
      <c r="AT1237" s="35"/>
      <c r="AU1237" s="35"/>
      <c r="AV1237" s="35"/>
      <c r="AW1237" s="35"/>
      <c r="AX1237" s="35"/>
      <c r="AY1237" s="35"/>
      <c r="AZ1237" s="35"/>
      <c r="BA1237" s="35"/>
      <c r="BB1237" s="35"/>
      <c r="BC1237" s="35"/>
      <c r="BD1237" s="35"/>
      <c r="BE1237" s="35"/>
      <c r="BF1237" s="35"/>
      <c r="BG1237" s="35"/>
      <c r="BH1237" s="35"/>
      <c r="BI1237" s="35"/>
      <c r="BJ1237" s="35"/>
      <c r="BK1237" s="35"/>
      <c r="BL1237" s="35"/>
      <c r="BM1237" s="35"/>
      <c r="BN1237" s="35"/>
      <c r="BO1237" s="35"/>
      <c r="BP1237" s="35"/>
      <c r="BQ1237" s="35"/>
    </row>
    <row r="1238" spans="1:69">
      <c r="A1238" s="35"/>
      <c r="B1238" s="35"/>
      <c r="C1238" s="35"/>
      <c r="D1238" s="35"/>
      <c r="E1238" s="35"/>
      <c r="F1238" s="35"/>
      <c r="G1238" s="35"/>
      <c r="H1238" s="35"/>
      <c r="I1238" s="30"/>
      <c r="J1238" s="35"/>
      <c r="K1238" s="35"/>
      <c r="L1238" s="35"/>
      <c r="M1238" s="35"/>
      <c r="N1238" s="35"/>
      <c r="O1238" s="35"/>
      <c r="P1238" s="35"/>
      <c r="Q1238" s="35"/>
      <c r="R1238" s="190"/>
      <c r="S1238" s="35"/>
      <c r="T1238" s="35"/>
      <c r="U1238" s="35"/>
      <c r="V1238" s="35"/>
      <c r="W1238" s="35"/>
      <c r="X1238" s="35"/>
      <c r="Y1238" s="35"/>
      <c r="Z1238" s="35"/>
      <c r="AA1238" s="35"/>
      <c r="AB1238" s="35"/>
      <c r="AC1238" s="35"/>
      <c r="AD1238" s="35"/>
      <c r="AE1238" s="35"/>
      <c r="AF1238" s="35"/>
      <c r="AG1238" s="35"/>
      <c r="AH1238" s="35"/>
      <c r="AI1238" s="35"/>
      <c r="AJ1238" s="35"/>
      <c r="AK1238" s="35"/>
      <c r="AL1238" s="35"/>
      <c r="AM1238" s="35"/>
      <c r="AN1238" s="35"/>
      <c r="AO1238" s="35"/>
      <c r="AP1238" s="35"/>
      <c r="AQ1238" s="35"/>
      <c r="AR1238" s="35"/>
      <c r="AS1238" s="35"/>
      <c r="AT1238" s="35"/>
      <c r="AU1238" s="35"/>
      <c r="AV1238" s="35"/>
      <c r="AW1238" s="35"/>
      <c r="AX1238" s="35"/>
      <c r="AY1238" s="35"/>
      <c r="AZ1238" s="35"/>
      <c r="BA1238" s="35"/>
      <c r="BB1238" s="35"/>
      <c r="BC1238" s="35"/>
      <c r="BD1238" s="35"/>
      <c r="BE1238" s="35"/>
      <c r="BF1238" s="35"/>
      <c r="BG1238" s="35"/>
      <c r="BH1238" s="35"/>
      <c r="BI1238" s="35"/>
      <c r="BJ1238" s="35"/>
      <c r="BK1238" s="35"/>
      <c r="BL1238" s="35"/>
      <c r="BM1238" s="35"/>
      <c r="BN1238" s="35"/>
      <c r="BO1238" s="35"/>
      <c r="BP1238" s="35"/>
      <c r="BQ1238" s="35"/>
    </row>
    <row r="1239" spans="1:69">
      <c r="A1239" s="35"/>
      <c r="B1239" s="35"/>
      <c r="C1239" s="35"/>
      <c r="D1239" s="35"/>
      <c r="E1239" s="35"/>
      <c r="F1239" s="35"/>
      <c r="G1239" s="35"/>
      <c r="H1239" s="35"/>
      <c r="I1239" s="30"/>
      <c r="J1239" s="35"/>
      <c r="K1239" s="35"/>
      <c r="L1239" s="35"/>
      <c r="M1239" s="35"/>
      <c r="N1239" s="35"/>
      <c r="O1239" s="35"/>
      <c r="P1239" s="35"/>
      <c r="Q1239" s="35"/>
      <c r="R1239" s="190"/>
      <c r="S1239" s="35"/>
      <c r="T1239" s="35"/>
      <c r="U1239" s="35"/>
      <c r="V1239" s="35"/>
      <c r="W1239" s="35"/>
      <c r="X1239" s="35"/>
      <c r="Y1239" s="35"/>
      <c r="Z1239" s="35"/>
      <c r="AA1239" s="35"/>
      <c r="AB1239" s="35"/>
      <c r="AC1239" s="35"/>
      <c r="AD1239" s="35"/>
      <c r="AE1239" s="35"/>
      <c r="AF1239" s="35"/>
      <c r="AG1239" s="35"/>
      <c r="AH1239" s="35"/>
      <c r="AI1239" s="35"/>
      <c r="AJ1239" s="35"/>
      <c r="AK1239" s="35"/>
      <c r="AL1239" s="35"/>
      <c r="AM1239" s="35"/>
      <c r="AN1239" s="35"/>
      <c r="AO1239" s="35"/>
      <c r="AP1239" s="35"/>
      <c r="AQ1239" s="35"/>
      <c r="AR1239" s="35"/>
      <c r="AS1239" s="35"/>
      <c r="AT1239" s="35"/>
      <c r="AU1239" s="35"/>
      <c r="AV1239" s="35"/>
      <c r="AW1239" s="35"/>
      <c r="AX1239" s="35"/>
      <c r="AY1239" s="35"/>
      <c r="AZ1239" s="35"/>
      <c r="BA1239" s="35"/>
      <c r="BB1239" s="35"/>
      <c r="BC1239" s="35"/>
      <c r="BD1239" s="35"/>
      <c r="BE1239" s="35"/>
      <c r="BF1239" s="35"/>
      <c r="BG1239" s="35"/>
      <c r="BH1239" s="35"/>
      <c r="BI1239" s="35"/>
      <c r="BJ1239" s="35"/>
      <c r="BK1239" s="35"/>
      <c r="BL1239" s="35"/>
      <c r="BM1239" s="35"/>
      <c r="BN1239" s="35"/>
      <c r="BO1239" s="35"/>
      <c r="BP1239" s="35"/>
      <c r="BQ1239" s="35"/>
    </row>
    <row r="1240" spans="1:69">
      <c r="A1240" s="35"/>
      <c r="B1240" s="35"/>
      <c r="C1240" s="35"/>
      <c r="D1240" s="35"/>
      <c r="E1240" s="35"/>
      <c r="F1240" s="35"/>
      <c r="G1240" s="35"/>
      <c r="H1240" s="35"/>
      <c r="I1240" s="30"/>
      <c r="J1240" s="35"/>
      <c r="K1240" s="35"/>
      <c r="L1240" s="35"/>
      <c r="M1240" s="35"/>
      <c r="N1240" s="35"/>
      <c r="O1240" s="35"/>
      <c r="P1240" s="35"/>
      <c r="Q1240" s="35"/>
      <c r="R1240" s="190"/>
      <c r="S1240" s="35"/>
      <c r="T1240" s="35"/>
      <c r="U1240" s="35"/>
      <c r="V1240" s="35"/>
      <c r="W1240" s="35"/>
      <c r="X1240" s="35"/>
      <c r="Y1240" s="35"/>
      <c r="Z1240" s="35"/>
      <c r="AA1240" s="35"/>
      <c r="AB1240" s="35"/>
      <c r="AC1240" s="35"/>
      <c r="AD1240" s="35"/>
      <c r="AE1240" s="35"/>
      <c r="AF1240" s="35"/>
      <c r="AG1240" s="35"/>
      <c r="AH1240" s="35"/>
      <c r="AI1240" s="35"/>
      <c r="AJ1240" s="35"/>
      <c r="AK1240" s="35"/>
      <c r="AL1240" s="35"/>
      <c r="AM1240" s="35"/>
      <c r="AN1240" s="35"/>
      <c r="AO1240" s="35"/>
      <c r="AP1240" s="35"/>
      <c r="AQ1240" s="35"/>
      <c r="AR1240" s="35"/>
      <c r="AS1240" s="35"/>
      <c r="AT1240" s="35"/>
      <c r="AU1240" s="35"/>
      <c r="AV1240" s="35"/>
      <c r="AW1240" s="35"/>
      <c r="AX1240" s="35"/>
      <c r="AY1240" s="35"/>
      <c r="AZ1240" s="35"/>
      <c r="BA1240" s="35"/>
      <c r="BB1240" s="35"/>
      <c r="BC1240" s="35"/>
      <c r="BD1240" s="35"/>
      <c r="BE1240" s="35"/>
      <c r="BF1240" s="35"/>
      <c r="BG1240" s="35"/>
      <c r="BH1240" s="35"/>
      <c r="BI1240" s="35"/>
      <c r="BJ1240" s="35"/>
      <c r="BK1240" s="35"/>
      <c r="BL1240" s="35"/>
      <c r="BM1240" s="35"/>
      <c r="BN1240" s="35"/>
      <c r="BO1240" s="35"/>
      <c r="BP1240" s="35"/>
      <c r="BQ1240" s="35"/>
    </row>
    <row r="1241" spans="1:69">
      <c r="A1241" s="35"/>
      <c r="B1241" s="35"/>
      <c r="C1241" s="35"/>
      <c r="D1241" s="35"/>
      <c r="E1241" s="35"/>
      <c r="F1241" s="35"/>
      <c r="G1241" s="35"/>
      <c r="H1241" s="35"/>
      <c r="I1241" s="30"/>
      <c r="J1241" s="35"/>
      <c r="K1241" s="35"/>
      <c r="L1241" s="35"/>
      <c r="M1241" s="35"/>
      <c r="N1241" s="35"/>
      <c r="O1241" s="35"/>
      <c r="P1241" s="35"/>
      <c r="Q1241" s="35"/>
      <c r="R1241" s="190"/>
      <c r="S1241" s="35"/>
      <c r="T1241" s="35"/>
      <c r="U1241" s="35"/>
      <c r="V1241" s="35"/>
      <c r="W1241" s="35"/>
      <c r="X1241" s="35"/>
      <c r="Y1241" s="35"/>
      <c r="Z1241" s="35"/>
      <c r="AA1241" s="35"/>
      <c r="AB1241" s="35"/>
      <c r="AC1241" s="35"/>
      <c r="AD1241" s="35"/>
      <c r="AE1241" s="35"/>
      <c r="AF1241" s="35"/>
      <c r="AG1241" s="35"/>
      <c r="AH1241" s="35"/>
      <c r="AI1241" s="35"/>
      <c r="AJ1241" s="35"/>
      <c r="AK1241" s="35"/>
      <c r="AL1241" s="35"/>
      <c r="AM1241" s="35"/>
      <c r="AN1241" s="35"/>
      <c r="AO1241" s="35"/>
      <c r="AP1241" s="35"/>
      <c r="AQ1241" s="35"/>
      <c r="AR1241" s="35"/>
      <c r="AS1241" s="35"/>
      <c r="AT1241" s="35"/>
      <c r="AU1241" s="35"/>
      <c r="AV1241" s="35"/>
      <c r="AW1241" s="35"/>
      <c r="AX1241" s="35"/>
      <c r="AY1241" s="35"/>
      <c r="AZ1241" s="35"/>
      <c r="BA1241" s="35"/>
      <c r="BB1241" s="35"/>
      <c r="BC1241" s="35"/>
      <c r="BD1241" s="35"/>
      <c r="BE1241" s="35"/>
      <c r="BF1241" s="35"/>
      <c r="BG1241" s="35"/>
      <c r="BH1241" s="35"/>
      <c r="BI1241" s="35"/>
      <c r="BJ1241" s="35"/>
      <c r="BK1241" s="35"/>
      <c r="BL1241" s="35"/>
      <c r="BM1241" s="35"/>
      <c r="BN1241" s="35"/>
      <c r="BO1241" s="35"/>
      <c r="BP1241" s="35"/>
      <c r="BQ1241" s="35"/>
    </row>
    <row r="1242" spans="1:69">
      <c r="A1242" s="35"/>
      <c r="B1242" s="35"/>
      <c r="C1242" s="35"/>
      <c r="D1242" s="35"/>
      <c r="E1242" s="35"/>
      <c r="F1242" s="35"/>
      <c r="G1242" s="35"/>
      <c r="H1242" s="35"/>
      <c r="I1242" s="30"/>
      <c r="J1242" s="35"/>
      <c r="K1242" s="35"/>
      <c r="L1242" s="35"/>
      <c r="M1242" s="35"/>
      <c r="N1242" s="35"/>
      <c r="O1242" s="35"/>
      <c r="P1242" s="35"/>
      <c r="Q1242" s="35"/>
      <c r="R1242" s="190"/>
      <c r="S1242" s="35"/>
      <c r="T1242" s="35"/>
      <c r="U1242" s="35"/>
      <c r="V1242" s="35"/>
      <c r="W1242" s="35"/>
      <c r="X1242" s="35"/>
      <c r="Y1242" s="35"/>
      <c r="Z1242" s="35"/>
      <c r="AA1242" s="35"/>
      <c r="AB1242" s="35"/>
      <c r="AC1242" s="35"/>
      <c r="AD1242" s="35"/>
      <c r="AE1242" s="35"/>
      <c r="AF1242" s="35"/>
      <c r="AG1242" s="35"/>
      <c r="AH1242" s="35"/>
      <c r="AI1242" s="35"/>
      <c r="AJ1242" s="35"/>
      <c r="AK1242" s="35"/>
      <c r="AL1242" s="35"/>
      <c r="AM1242" s="35"/>
      <c r="AN1242" s="35"/>
      <c r="AO1242" s="35"/>
      <c r="AP1242" s="35"/>
      <c r="AQ1242" s="35"/>
      <c r="AR1242" s="35"/>
      <c r="AS1242" s="35"/>
      <c r="AT1242" s="35"/>
      <c r="AU1242" s="35"/>
      <c r="AV1242" s="35"/>
      <c r="AW1242" s="35"/>
      <c r="AX1242" s="35"/>
      <c r="AY1242" s="35"/>
      <c r="AZ1242" s="35"/>
      <c r="BA1242" s="35"/>
      <c r="BB1242" s="35"/>
      <c r="BC1242" s="35"/>
      <c r="BD1242" s="35"/>
      <c r="BE1242" s="35"/>
      <c r="BF1242" s="35"/>
      <c r="BG1242" s="35"/>
      <c r="BH1242" s="35"/>
      <c r="BI1242" s="35"/>
      <c r="BJ1242" s="35"/>
      <c r="BK1242" s="35"/>
      <c r="BL1242" s="35"/>
      <c r="BM1242" s="35"/>
      <c r="BN1242" s="35"/>
      <c r="BO1242" s="35"/>
      <c r="BP1242" s="35"/>
      <c r="BQ1242" s="35"/>
    </row>
    <row r="1243" spans="1:69">
      <c r="A1243" s="35"/>
      <c r="B1243" s="35"/>
      <c r="C1243" s="35"/>
      <c r="D1243" s="35"/>
      <c r="E1243" s="35"/>
      <c r="F1243" s="35"/>
      <c r="G1243" s="35"/>
      <c r="H1243" s="35"/>
      <c r="I1243" s="30"/>
      <c r="J1243" s="35"/>
      <c r="K1243" s="35"/>
      <c r="L1243" s="35"/>
      <c r="M1243" s="35"/>
      <c r="N1243" s="35"/>
      <c r="O1243" s="35"/>
      <c r="P1243" s="35"/>
      <c r="Q1243" s="35"/>
      <c r="R1243" s="190"/>
      <c r="S1243" s="35"/>
      <c r="T1243" s="35"/>
      <c r="U1243" s="35"/>
      <c r="V1243" s="35"/>
      <c r="W1243" s="35"/>
      <c r="X1243" s="35"/>
      <c r="Y1243" s="35"/>
      <c r="Z1243" s="35"/>
      <c r="AA1243" s="35"/>
      <c r="AB1243" s="35"/>
      <c r="AC1243" s="35"/>
      <c r="AD1243" s="35"/>
      <c r="AE1243" s="35"/>
      <c r="AF1243" s="35"/>
      <c r="AG1243" s="35"/>
      <c r="AH1243" s="35"/>
      <c r="AI1243" s="35"/>
      <c r="AJ1243" s="35"/>
      <c r="AK1243" s="35"/>
      <c r="AL1243" s="35"/>
      <c r="AM1243" s="35"/>
      <c r="AN1243" s="35"/>
      <c r="AO1243" s="35"/>
      <c r="AP1243" s="35"/>
      <c r="AQ1243" s="35"/>
      <c r="AR1243" s="35"/>
      <c r="AS1243" s="35"/>
      <c r="AT1243" s="35"/>
      <c r="AU1243" s="35"/>
      <c r="AV1243" s="35"/>
      <c r="AW1243" s="35"/>
      <c r="AX1243" s="35"/>
      <c r="AY1243" s="35"/>
      <c r="AZ1243" s="35"/>
      <c r="BA1243" s="35"/>
      <c r="BB1243" s="35"/>
      <c r="BC1243" s="35"/>
      <c r="BD1243" s="35"/>
      <c r="BE1243" s="35"/>
      <c r="BF1243" s="35"/>
      <c r="BG1243" s="35"/>
      <c r="BH1243" s="35"/>
      <c r="BI1243" s="35"/>
      <c r="BJ1243" s="35"/>
      <c r="BK1243" s="35"/>
      <c r="BL1243" s="35"/>
      <c r="BM1243" s="35"/>
      <c r="BN1243" s="35"/>
      <c r="BO1243" s="35"/>
      <c r="BP1243" s="35"/>
      <c r="BQ1243" s="35"/>
    </row>
    <row r="1244" spans="1:69">
      <c r="A1244" s="35"/>
      <c r="B1244" s="35"/>
      <c r="C1244" s="35"/>
      <c r="D1244" s="35"/>
      <c r="E1244" s="35"/>
      <c r="F1244" s="35"/>
      <c r="G1244" s="35"/>
      <c r="H1244" s="35"/>
      <c r="I1244" s="30"/>
      <c r="J1244" s="35"/>
      <c r="K1244" s="35"/>
      <c r="L1244" s="35"/>
      <c r="M1244" s="35"/>
      <c r="N1244" s="35"/>
      <c r="O1244" s="35"/>
      <c r="P1244" s="35"/>
      <c r="Q1244" s="35"/>
      <c r="R1244" s="190"/>
      <c r="S1244" s="35"/>
      <c r="T1244" s="35"/>
      <c r="U1244" s="35"/>
      <c r="V1244" s="35"/>
      <c r="W1244" s="35"/>
      <c r="X1244" s="35"/>
      <c r="Y1244" s="35"/>
      <c r="Z1244" s="35"/>
      <c r="AA1244" s="35"/>
      <c r="AB1244" s="35"/>
      <c r="AC1244" s="35"/>
      <c r="AD1244" s="35"/>
      <c r="AE1244" s="35"/>
      <c r="AF1244" s="35"/>
      <c r="AG1244" s="35"/>
      <c r="AH1244" s="35"/>
      <c r="AI1244" s="35"/>
      <c r="AJ1244" s="35"/>
      <c r="AK1244" s="35"/>
      <c r="AL1244" s="35"/>
      <c r="AM1244" s="35"/>
      <c r="AN1244" s="35"/>
      <c r="AO1244" s="35"/>
      <c r="AP1244" s="35"/>
      <c r="AQ1244" s="35"/>
      <c r="AR1244" s="35"/>
      <c r="AS1244" s="35"/>
      <c r="AT1244" s="35"/>
      <c r="AU1244" s="35"/>
      <c r="AV1244" s="35"/>
      <c r="AW1244" s="35"/>
      <c r="AX1244" s="35"/>
      <c r="AY1244" s="35"/>
      <c r="AZ1244" s="35"/>
      <c r="BA1244" s="35"/>
      <c r="BB1244" s="35"/>
      <c r="BC1244" s="35"/>
      <c r="BD1244" s="35"/>
      <c r="BE1244" s="35"/>
      <c r="BF1244" s="35"/>
      <c r="BG1244" s="35"/>
      <c r="BH1244" s="35"/>
      <c r="BI1244" s="35"/>
      <c r="BJ1244" s="35"/>
      <c r="BK1244" s="35"/>
      <c r="BL1244" s="35"/>
      <c r="BM1244" s="35"/>
      <c r="BN1244" s="35"/>
      <c r="BO1244" s="35"/>
      <c r="BP1244" s="35"/>
      <c r="BQ1244" s="35"/>
    </row>
    <row r="1245" spans="1:69">
      <c r="A1245" s="35"/>
      <c r="B1245" s="35"/>
      <c r="C1245" s="35"/>
      <c r="D1245" s="35"/>
      <c r="E1245" s="35"/>
      <c r="F1245" s="35"/>
      <c r="G1245" s="35"/>
      <c r="H1245" s="35"/>
      <c r="I1245" s="30"/>
      <c r="J1245" s="35"/>
      <c r="K1245" s="35"/>
      <c r="L1245" s="35"/>
      <c r="M1245" s="35"/>
      <c r="N1245" s="35"/>
      <c r="O1245" s="35"/>
      <c r="P1245" s="35"/>
      <c r="Q1245" s="35"/>
      <c r="R1245" s="190"/>
      <c r="S1245" s="35"/>
      <c r="T1245" s="35"/>
      <c r="U1245" s="35"/>
      <c r="V1245" s="35"/>
      <c r="W1245" s="35"/>
      <c r="X1245" s="35"/>
      <c r="Y1245" s="35"/>
      <c r="Z1245" s="35"/>
      <c r="AA1245" s="35"/>
      <c r="AB1245" s="35"/>
      <c r="AC1245" s="35"/>
      <c r="AD1245" s="35"/>
      <c r="AE1245" s="35"/>
      <c r="AF1245" s="35"/>
      <c r="AG1245" s="35"/>
      <c r="AH1245" s="35"/>
      <c r="AI1245" s="35"/>
      <c r="AJ1245" s="35"/>
      <c r="AK1245" s="35"/>
      <c r="AL1245" s="35"/>
      <c r="AM1245" s="35"/>
      <c r="AN1245" s="35"/>
      <c r="AO1245" s="35"/>
      <c r="AP1245" s="35"/>
      <c r="AQ1245" s="35"/>
      <c r="AR1245" s="35"/>
      <c r="AS1245" s="35"/>
      <c r="AT1245" s="35"/>
      <c r="AU1245" s="35"/>
      <c r="AV1245" s="35"/>
      <c r="AW1245" s="35"/>
      <c r="AX1245" s="35"/>
      <c r="AY1245" s="35"/>
      <c r="AZ1245" s="35"/>
      <c r="BA1245" s="35"/>
      <c r="BB1245" s="35"/>
      <c r="BC1245" s="35"/>
      <c r="BD1245" s="35"/>
      <c r="BE1245" s="35"/>
      <c r="BF1245" s="35"/>
      <c r="BG1245" s="35"/>
      <c r="BH1245" s="35"/>
      <c r="BI1245" s="35"/>
      <c r="BJ1245" s="35"/>
      <c r="BK1245" s="35"/>
      <c r="BL1245" s="35"/>
      <c r="BM1245" s="35"/>
      <c r="BN1245" s="35"/>
      <c r="BO1245" s="35"/>
      <c r="BP1245" s="35"/>
      <c r="BQ1245" s="35"/>
    </row>
    <row r="1246" spans="1:69">
      <c r="A1246" s="35"/>
      <c r="B1246" s="35"/>
      <c r="C1246" s="35"/>
      <c r="D1246" s="35"/>
      <c r="E1246" s="35"/>
      <c r="F1246" s="35"/>
      <c r="G1246" s="35"/>
      <c r="H1246" s="35"/>
      <c r="I1246" s="30"/>
      <c r="J1246" s="35"/>
      <c r="K1246" s="35"/>
      <c r="L1246" s="35"/>
      <c r="M1246" s="35"/>
      <c r="N1246" s="35"/>
      <c r="O1246" s="35"/>
      <c r="P1246" s="35"/>
      <c r="Q1246" s="35"/>
      <c r="R1246" s="190"/>
      <c r="S1246" s="35"/>
      <c r="T1246" s="35"/>
      <c r="U1246" s="35"/>
      <c r="V1246" s="35"/>
      <c r="W1246" s="35"/>
      <c r="X1246" s="35"/>
      <c r="Y1246" s="35"/>
      <c r="Z1246" s="35"/>
      <c r="AA1246" s="35"/>
      <c r="AB1246" s="35"/>
      <c r="AC1246" s="35"/>
      <c r="AD1246" s="35"/>
      <c r="AE1246" s="35"/>
      <c r="AF1246" s="35"/>
      <c r="AG1246" s="35"/>
      <c r="AH1246" s="35"/>
      <c r="AI1246" s="35"/>
      <c r="AJ1246" s="35"/>
      <c r="AK1246" s="35"/>
      <c r="AL1246" s="35"/>
      <c r="AM1246" s="35"/>
      <c r="AN1246" s="35"/>
      <c r="AO1246" s="35"/>
      <c r="AP1246" s="35"/>
      <c r="AQ1246" s="35"/>
      <c r="AR1246" s="35"/>
      <c r="AS1246" s="35"/>
      <c r="AT1246" s="35"/>
      <c r="AU1246" s="35"/>
      <c r="AV1246" s="35"/>
      <c r="AW1246" s="35"/>
      <c r="AX1246" s="35"/>
      <c r="AY1246" s="35"/>
      <c r="AZ1246" s="35"/>
      <c r="BA1246" s="35"/>
      <c r="BB1246" s="35"/>
      <c r="BC1246" s="35"/>
      <c r="BD1246" s="35"/>
      <c r="BE1246" s="35"/>
      <c r="BF1246" s="35"/>
      <c r="BG1246" s="35"/>
      <c r="BH1246" s="35"/>
      <c r="BI1246" s="35"/>
      <c r="BJ1246" s="35"/>
      <c r="BK1246" s="35"/>
      <c r="BL1246" s="35"/>
      <c r="BM1246" s="35"/>
      <c r="BN1246" s="35"/>
      <c r="BO1246" s="35"/>
      <c r="BP1246" s="35"/>
      <c r="BQ1246" s="35"/>
    </row>
    <row r="1247" spans="1:69">
      <c r="A1247" s="35"/>
      <c r="B1247" s="35"/>
      <c r="C1247" s="35"/>
      <c r="D1247" s="35"/>
      <c r="E1247" s="35"/>
      <c r="F1247" s="35"/>
      <c r="G1247" s="35"/>
      <c r="H1247" s="35"/>
      <c r="I1247" s="30"/>
      <c r="J1247" s="35"/>
      <c r="K1247" s="35"/>
      <c r="L1247" s="35"/>
      <c r="M1247" s="35"/>
      <c r="N1247" s="35"/>
      <c r="O1247" s="35"/>
      <c r="P1247" s="35"/>
      <c r="Q1247" s="35"/>
      <c r="R1247" s="190"/>
      <c r="S1247" s="35"/>
      <c r="T1247" s="35"/>
      <c r="U1247" s="35"/>
      <c r="V1247" s="35"/>
      <c r="W1247" s="35"/>
      <c r="X1247" s="35"/>
      <c r="Y1247" s="35"/>
      <c r="Z1247" s="35"/>
      <c r="AA1247" s="35"/>
      <c r="AB1247" s="35"/>
      <c r="AC1247" s="35"/>
      <c r="AD1247" s="35"/>
      <c r="AE1247" s="35"/>
      <c r="AF1247" s="35"/>
      <c r="AG1247" s="35"/>
      <c r="AH1247" s="35"/>
      <c r="AI1247" s="35"/>
      <c r="AJ1247" s="35"/>
      <c r="AK1247" s="35"/>
      <c r="AL1247" s="35"/>
      <c r="AM1247" s="35"/>
      <c r="AN1247" s="35"/>
      <c r="AO1247" s="35"/>
      <c r="AP1247" s="35"/>
      <c r="AQ1247" s="35"/>
      <c r="AR1247" s="35"/>
      <c r="AS1247" s="35"/>
      <c r="AT1247" s="35"/>
      <c r="AU1247" s="35"/>
      <c r="AV1247" s="35"/>
      <c r="AW1247" s="35"/>
      <c r="AX1247" s="35"/>
      <c r="AY1247" s="35"/>
      <c r="AZ1247" s="35"/>
      <c r="BA1247" s="35"/>
      <c r="BB1247" s="35"/>
      <c r="BC1247" s="35"/>
      <c r="BD1247" s="35"/>
      <c r="BE1247" s="35"/>
      <c r="BF1247" s="35"/>
      <c r="BG1247" s="35"/>
      <c r="BH1247" s="35"/>
      <c r="BI1247" s="35"/>
      <c r="BJ1247" s="35"/>
      <c r="BK1247" s="35"/>
      <c r="BL1247" s="35"/>
      <c r="BM1247" s="35"/>
      <c r="BN1247" s="35"/>
      <c r="BO1247" s="35"/>
      <c r="BP1247" s="35"/>
      <c r="BQ1247" s="35"/>
    </row>
    <row r="1248" spans="1:69">
      <c r="A1248" s="35"/>
      <c r="B1248" s="35"/>
      <c r="C1248" s="35"/>
      <c r="D1248" s="35"/>
      <c r="E1248" s="35"/>
      <c r="F1248" s="35"/>
      <c r="G1248" s="35"/>
      <c r="H1248" s="35"/>
      <c r="I1248" s="30"/>
      <c r="J1248" s="35"/>
      <c r="K1248" s="35"/>
      <c r="L1248" s="35"/>
      <c r="M1248" s="35"/>
      <c r="N1248" s="35"/>
      <c r="O1248" s="35"/>
      <c r="P1248" s="35"/>
      <c r="Q1248" s="35"/>
      <c r="R1248" s="190"/>
      <c r="S1248" s="35"/>
      <c r="T1248" s="35"/>
      <c r="U1248" s="35"/>
      <c r="V1248" s="35"/>
      <c r="W1248" s="35"/>
      <c r="X1248" s="35"/>
      <c r="Y1248" s="35"/>
      <c r="Z1248" s="35"/>
      <c r="AA1248" s="35"/>
      <c r="AB1248" s="35"/>
      <c r="AC1248" s="35"/>
      <c r="AD1248" s="35"/>
      <c r="AE1248" s="35"/>
      <c r="AF1248" s="35"/>
      <c r="AG1248" s="35"/>
      <c r="AH1248" s="35"/>
      <c r="AI1248" s="35"/>
      <c r="AJ1248" s="35"/>
      <c r="AK1248" s="35"/>
      <c r="AL1248" s="35"/>
      <c r="AM1248" s="35"/>
      <c r="AN1248" s="35"/>
      <c r="AO1248" s="35"/>
      <c r="AP1248" s="35"/>
      <c r="AQ1248" s="35"/>
      <c r="AR1248" s="35"/>
      <c r="AS1248" s="35"/>
      <c r="AT1248" s="35"/>
      <c r="AU1248" s="35"/>
      <c r="AV1248" s="35"/>
      <c r="AW1248" s="35"/>
      <c r="AX1248" s="35"/>
      <c r="AY1248" s="35"/>
      <c r="AZ1248" s="35"/>
      <c r="BA1248" s="35"/>
      <c r="BB1248" s="35"/>
      <c r="BC1248" s="35"/>
      <c r="BD1248" s="35"/>
      <c r="BE1248" s="35"/>
      <c r="BF1248" s="35"/>
      <c r="BG1248" s="35"/>
      <c r="BH1248" s="35"/>
      <c r="BI1248" s="35"/>
      <c r="BJ1248" s="35"/>
      <c r="BK1248" s="35"/>
      <c r="BL1248" s="35"/>
      <c r="BM1248" s="35"/>
      <c r="BN1248" s="35"/>
      <c r="BO1248" s="35"/>
      <c r="BP1248" s="35"/>
      <c r="BQ1248" s="35"/>
    </row>
    <row r="1249" spans="1:69">
      <c r="A1249" s="35"/>
      <c r="B1249" s="35"/>
      <c r="C1249" s="35"/>
      <c r="D1249" s="35"/>
      <c r="E1249" s="35"/>
      <c r="F1249" s="35"/>
      <c r="G1249" s="35"/>
      <c r="H1249" s="35"/>
      <c r="I1249" s="30"/>
      <c r="J1249" s="35"/>
      <c r="K1249" s="35"/>
      <c r="L1249" s="35"/>
      <c r="M1249" s="35"/>
      <c r="N1249" s="35"/>
      <c r="O1249" s="35"/>
      <c r="P1249" s="35"/>
      <c r="Q1249" s="35"/>
      <c r="R1249" s="190"/>
      <c r="S1249" s="35"/>
      <c r="T1249" s="35"/>
      <c r="U1249" s="35"/>
      <c r="V1249" s="35"/>
      <c r="W1249" s="35"/>
      <c r="X1249" s="35"/>
      <c r="Y1249" s="35"/>
      <c r="Z1249" s="35"/>
      <c r="AA1249" s="35"/>
      <c r="AB1249" s="35"/>
      <c r="AC1249" s="35"/>
      <c r="AD1249" s="35"/>
      <c r="AE1249" s="35"/>
      <c r="AF1249" s="35"/>
      <c r="AG1249" s="35"/>
      <c r="AH1249" s="35"/>
      <c r="AI1249" s="35"/>
      <c r="AJ1249" s="35"/>
      <c r="AK1249" s="35"/>
      <c r="AL1249" s="35"/>
      <c r="AM1249" s="35"/>
      <c r="AN1249" s="35"/>
      <c r="AO1249" s="35"/>
      <c r="AP1249" s="35"/>
      <c r="AQ1249" s="35"/>
      <c r="AR1249" s="35"/>
      <c r="AS1249" s="35"/>
      <c r="AT1249" s="35"/>
      <c r="AU1249" s="35"/>
      <c r="AV1249" s="35"/>
      <c r="AW1249" s="35"/>
      <c r="AX1249" s="35"/>
      <c r="AY1249" s="35"/>
      <c r="AZ1249" s="35"/>
      <c r="BA1249" s="35"/>
      <c r="BB1249" s="35"/>
      <c r="BC1249" s="35"/>
      <c r="BD1249" s="35"/>
      <c r="BE1249" s="35"/>
      <c r="BF1249" s="35"/>
      <c r="BG1249" s="35"/>
      <c r="BH1249" s="35"/>
      <c r="BI1249" s="35"/>
      <c r="BJ1249" s="35"/>
      <c r="BK1249" s="35"/>
      <c r="BL1249" s="35"/>
      <c r="BM1249" s="35"/>
      <c r="BN1249" s="35"/>
      <c r="BO1249" s="35"/>
      <c r="BP1249" s="35"/>
      <c r="BQ1249" s="35"/>
    </row>
    <row r="1250" spans="1:69">
      <c r="A1250" s="35"/>
      <c r="B1250" s="35"/>
      <c r="C1250" s="35"/>
      <c r="D1250" s="35"/>
      <c r="E1250" s="35"/>
      <c r="F1250" s="35"/>
      <c r="G1250" s="35"/>
      <c r="H1250" s="35"/>
      <c r="I1250" s="30"/>
      <c r="J1250" s="35"/>
      <c r="K1250" s="35"/>
      <c r="L1250" s="35"/>
      <c r="M1250" s="35"/>
      <c r="N1250" s="35"/>
      <c r="O1250" s="35"/>
      <c r="P1250" s="35"/>
      <c r="Q1250" s="35"/>
      <c r="R1250" s="190"/>
      <c r="S1250" s="35"/>
      <c r="T1250" s="35"/>
      <c r="U1250" s="35"/>
      <c r="V1250" s="35"/>
      <c r="W1250" s="35"/>
      <c r="X1250" s="35"/>
      <c r="Y1250" s="35"/>
      <c r="Z1250" s="35"/>
      <c r="AA1250" s="35"/>
      <c r="AB1250" s="35"/>
      <c r="AC1250" s="35"/>
      <c r="AD1250" s="35"/>
      <c r="AE1250" s="35"/>
      <c r="AF1250" s="35"/>
      <c r="AG1250" s="35"/>
      <c r="AH1250" s="35"/>
      <c r="AI1250" s="35"/>
      <c r="AJ1250" s="35"/>
      <c r="AK1250" s="35"/>
      <c r="AL1250" s="35"/>
      <c r="AM1250" s="35"/>
      <c r="AN1250" s="35"/>
      <c r="AO1250" s="35"/>
      <c r="AP1250" s="35"/>
      <c r="AQ1250" s="35"/>
      <c r="AR1250" s="35"/>
      <c r="AS1250" s="35"/>
      <c r="AT1250" s="35"/>
      <c r="AU1250" s="35"/>
      <c r="AV1250" s="35"/>
      <c r="AW1250" s="35"/>
      <c r="AX1250" s="35"/>
      <c r="AY1250" s="35"/>
      <c r="AZ1250" s="35"/>
      <c r="BA1250" s="35"/>
      <c r="BB1250" s="35"/>
      <c r="BC1250" s="35"/>
      <c r="BD1250" s="35"/>
      <c r="BE1250" s="35"/>
      <c r="BF1250" s="35"/>
      <c r="BG1250" s="35"/>
      <c r="BH1250" s="35"/>
      <c r="BI1250" s="35"/>
      <c r="BJ1250" s="35"/>
      <c r="BK1250" s="35"/>
      <c r="BL1250" s="35"/>
      <c r="BM1250" s="35"/>
      <c r="BN1250" s="35"/>
      <c r="BO1250" s="35"/>
      <c r="BP1250" s="35"/>
      <c r="BQ1250" s="35"/>
    </row>
    <row r="1251" spans="1:69">
      <c r="A1251" s="35"/>
      <c r="B1251" s="35"/>
      <c r="C1251" s="35"/>
      <c r="D1251" s="35"/>
      <c r="E1251" s="35"/>
      <c r="F1251" s="35"/>
      <c r="G1251" s="35"/>
      <c r="H1251" s="35"/>
      <c r="I1251" s="30"/>
      <c r="J1251" s="35"/>
      <c r="K1251" s="35"/>
      <c r="L1251" s="35"/>
      <c r="M1251" s="35"/>
      <c r="N1251" s="35"/>
      <c r="O1251" s="35"/>
      <c r="P1251" s="35"/>
      <c r="Q1251" s="35"/>
      <c r="R1251" s="190"/>
      <c r="S1251" s="35"/>
      <c r="T1251" s="35"/>
      <c r="U1251" s="35"/>
      <c r="V1251" s="35"/>
      <c r="W1251" s="35"/>
      <c r="X1251" s="35"/>
      <c r="Y1251" s="35"/>
      <c r="Z1251" s="35"/>
      <c r="AA1251" s="35"/>
      <c r="AB1251" s="35"/>
      <c r="AC1251" s="35"/>
      <c r="AD1251" s="35"/>
      <c r="AE1251" s="35"/>
      <c r="AF1251" s="35"/>
      <c r="AG1251" s="35"/>
      <c r="AH1251" s="35"/>
      <c r="AI1251" s="35"/>
      <c r="AJ1251" s="35"/>
      <c r="AK1251" s="35"/>
      <c r="AL1251" s="35"/>
      <c r="AM1251" s="35"/>
      <c r="AN1251" s="35"/>
      <c r="AO1251" s="35"/>
      <c r="AP1251" s="35"/>
      <c r="AQ1251" s="35"/>
      <c r="AR1251" s="35"/>
      <c r="AS1251" s="35"/>
      <c r="AT1251" s="35"/>
      <c r="AU1251" s="35"/>
      <c r="AV1251" s="35"/>
      <c r="AW1251" s="35"/>
      <c r="AX1251" s="35"/>
      <c r="AY1251" s="35"/>
      <c r="AZ1251" s="35"/>
      <c r="BA1251" s="35"/>
      <c r="BB1251" s="35"/>
      <c r="BC1251" s="35"/>
      <c r="BD1251" s="35"/>
      <c r="BE1251" s="35"/>
      <c r="BF1251" s="35"/>
      <c r="BG1251" s="35"/>
      <c r="BH1251" s="35"/>
      <c r="BI1251" s="35"/>
      <c r="BJ1251" s="35"/>
      <c r="BK1251" s="35"/>
      <c r="BL1251" s="35"/>
      <c r="BM1251" s="35"/>
      <c r="BN1251" s="35"/>
      <c r="BO1251" s="35"/>
      <c r="BP1251" s="35"/>
      <c r="BQ1251" s="35"/>
    </row>
    <row r="1252" spans="1:69">
      <c r="A1252" s="35"/>
      <c r="B1252" s="35"/>
      <c r="C1252" s="35"/>
      <c r="D1252" s="35"/>
      <c r="E1252" s="35"/>
      <c r="F1252" s="35"/>
      <c r="G1252" s="35"/>
      <c r="H1252" s="35"/>
      <c r="I1252" s="30"/>
      <c r="J1252" s="35"/>
      <c r="K1252" s="35"/>
      <c r="L1252" s="35"/>
      <c r="M1252" s="35"/>
      <c r="N1252" s="35"/>
      <c r="O1252" s="35"/>
      <c r="P1252" s="35"/>
      <c r="Q1252" s="35"/>
      <c r="R1252" s="190"/>
      <c r="S1252" s="35"/>
      <c r="T1252" s="35"/>
      <c r="U1252" s="35"/>
      <c r="V1252" s="35"/>
      <c r="W1252" s="35"/>
      <c r="X1252" s="35"/>
      <c r="Y1252" s="35"/>
      <c r="Z1252" s="35"/>
      <c r="AA1252" s="35"/>
      <c r="AB1252" s="35"/>
      <c r="AC1252" s="35"/>
      <c r="AD1252" s="35"/>
      <c r="AE1252" s="35"/>
      <c r="AF1252" s="35"/>
      <c r="AG1252" s="35"/>
      <c r="AH1252" s="35"/>
      <c r="AI1252" s="35"/>
      <c r="AJ1252" s="35"/>
      <c r="AK1252" s="35"/>
      <c r="AL1252" s="35"/>
      <c r="AM1252" s="35"/>
      <c r="AN1252" s="35"/>
      <c r="AO1252" s="35"/>
      <c r="AP1252" s="35"/>
      <c r="AQ1252" s="35"/>
      <c r="AR1252" s="35"/>
      <c r="AS1252" s="35"/>
      <c r="AT1252" s="35"/>
      <c r="AU1252" s="35"/>
      <c r="AV1252" s="35"/>
      <c r="AW1252" s="35"/>
      <c r="AX1252" s="35"/>
      <c r="AY1252" s="35"/>
      <c r="AZ1252" s="35"/>
      <c r="BA1252" s="35"/>
      <c r="BB1252" s="35"/>
      <c r="BC1252" s="35"/>
      <c r="BD1252" s="35"/>
      <c r="BE1252" s="35"/>
      <c r="BF1252" s="35"/>
      <c r="BG1252" s="35"/>
      <c r="BH1252" s="35"/>
      <c r="BI1252" s="35"/>
      <c r="BJ1252" s="35"/>
      <c r="BK1252" s="35"/>
      <c r="BL1252" s="35"/>
      <c r="BM1252" s="35"/>
      <c r="BN1252" s="35"/>
      <c r="BO1252" s="35"/>
      <c r="BP1252" s="35"/>
      <c r="BQ1252" s="35"/>
    </row>
    <row r="1253" spans="1:69">
      <c r="A1253" s="35"/>
      <c r="B1253" s="35"/>
      <c r="C1253" s="35"/>
      <c r="D1253" s="35"/>
      <c r="E1253" s="35"/>
      <c r="F1253" s="35"/>
      <c r="G1253" s="35"/>
      <c r="H1253" s="35"/>
      <c r="I1253" s="30"/>
      <c r="J1253" s="35"/>
      <c r="K1253" s="35"/>
      <c r="L1253" s="35"/>
      <c r="M1253" s="35"/>
      <c r="N1253" s="35"/>
      <c r="O1253" s="35"/>
      <c r="P1253" s="35"/>
      <c r="Q1253" s="35"/>
      <c r="R1253" s="190"/>
      <c r="S1253" s="35"/>
      <c r="T1253" s="35"/>
      <c r="U1253" s="35"/>
      <c r="V1253" s="35"/>
      <c r="W1253" s="35"/>
      <c r="X1253" s="35"/>
      <c r="Y1253" s="35"/>
      <c r="Z1253" s="35"/>
      <c r="AA1253" s="35"/>
      <c r="AB1253" s="35"/>
      <c r="AC1253" s="35"/>
      <c r="AD1253" s="35"/>
      <c r="AE1253" s="35"/>
      <c r="AF1253" s="35"/>
      <c r="AG1253" s="35"/>
      <c r="AH1253" s="35"/>
      <c r="AI1253" s="35"/>
      <c r="AJ1253" s="35"/>
      <c r="AK1253" s="35"/>
      <c r="AL1253" s="35"/>
      <c r="AM1253" s="35"/>
      <c r="AN1253" s="35"/>
      <c r="AO1253" s="35"/>
      <c r="AP1253" s="35"/>
      <c r="AQ1253" s="35"/>
      <c r="AR1253" s="35"/>
      <c r="AS1253" s="35"/>
      <c r="AT1253" s="35"/>
      <c r="AU1253" s="35"/>
      <c r="AV1253" s="35"/>
      <c r="AW1253" s="35"/>
      <c r="AX1253" s="35"/>
      <c r="AY1253" s="35"/>
      <c r="AZ1253" s="35"/>
      <c r="BA1253" s="35"/>
      <c r="BB1253" s="35"/>
      <c r="BC1253" s="35"/>
      <c r="BD1253" s="35"/>
      <c r="BE1253" s="35"/>
      <c r="BF1253" s="35"/>
      <c r="BG1253" s="35"/>
      <c r="BH1253" s="35"/>
      <c r="BI1253" s="35"/>
      <c r="BJ1253" s="35"/>
      <c r="BK1253" s="35"/>
      <c r="BL1253" s="35"/>
      <c r="BM1253" s="35"/>
      <c r="BN1253" s="35"/>
      <c r="BO1253" s="35"/>
      <c r="BP1253" s="35"/>
      <c r="BQ1253" s="35"/>
    </row>
    <row r="1254" spans="1:69">
      <c r="A1254" s="35"/>
      <c r="B1254" s="35"/>
      <c r="C1254" s="35"/>
      <c r="D1254" s="35"/>
      <c r="E1254" s="35"/>
      <c r="F1254" s="35"/>
      <c r="G1254" s="35"/>
      <c r="H1254" s="35"/>
      <c r="I1254" s="30"/>
      <c r="J1254" s="35"/>
      <c r="K1254" s="35"/>
      <c r="L1254" s="35"/>
      <c r="M1254" s="35"/>
      <c r="N1254" s="35"/>
      <c r="O1254" s="35"/>
      <c r="P1254" s="35"/>
      <c r="Q1254" s="35"/>
      <c r="R1254" s="190"/>
      <c r="S1254" s="35"/>
      <c r="T1254" s="35"/>
      <c r="U1254" s="35"/>
      <c r="V1254" s="35"/>
      <c r="W1254" s="35"/>
      <c r="X1254" s="35"/>
      <c r="Y1254" s="35"/>
      <c r="Z1254" s="35"/>
      <c r="AA1254" s="35"/>
      <c r="AB1254" s="35"/>
      <c r="AC1254" s="35"/>
      <c r="AD1254" s="35"/>
      <c r="AE1254" s="35"/>
      <c r="AF1254" s="35"/>
      <c r="AG1254" s="35"/>
      <c r="AH1254" s="35"/>
      <c r="AI1254" s="35"/>
      <c r="AJ1254" s="35"/>
      <c r="AK1254" s="35"/>
      <c r="AL1254" s="35"/>
      <c r="AM1254" s="35"/>
      <c r="AN1254" s="35"/>
      <c r="AO1254" s="35"/>
      <c r="AP1254" s="35"/>
      <c r="AQ1254" s="35"/>
      <c r="AR1254" s="35"/>
      <c r="AS1254" s="35"/>
      <c r="AT1254" s="35"/>
      <c r="AU1254" s="35"/>
      <c r="AV1254" s="35"/>
      <c r="AW1254" s="35"/>
      <c r="AX1254" s="35"/>
      <c r="AY1254" s="35"/>
      <c r="AZ1254" s="35"/>
      <c r="BA1254" s="35"/>
      <c r="BB1254" s="35"/>
      <c r="BC1254" s="35"/>
      <c r="BD1254" s="35"/>
      <c r="BE1254" s="35"/>
      <c r="BF1254" s="35"/>
      <c r="BG1254" s="35"/>
      <c r="BH1254" s="35"/>
      <c r="BI1254" s="35"/>
      <c r="BJ1254" s="35"/>
      <c r="BK1254" s="35"/>
      <c r="BL1254" s="35"/>
      <c r="BM1254" s="35"/>
      <c r="BN1254" s="35"/>
      <c r="BO1254" s="35"/>
      <c r="BP1254" s="35"/>
      <c r="BQ1254" s="35"/>
    </row>
    <row r="1255" spans="1:69">
      <c r="A1255" s="35"/>
      <c r="B1255" s="35"/>
      <c r="C1255" s="35"/>
      <c r="D1255" s="35"/>
      <c r="E1255" s="35"/>
      <c r="F1255" s="35"/>
      <c r="G1255" s="35"/>
      <c r="H1255" s="35"/>
      <c r="I1255" s="30"/>
      <c r="J1255" s="35"/>
      <c r="K1255" s="35"/>
      <c r="L1255" s="35"/>
      <c r="M1255" s="35"/>
      <c r="N1255" s="35"/>
      <c r="O1255" s="35"/>
      <c r="P1255" s="35"/>
      <c r="Q1255" s="35"/>
      <c r="R1255" s="190"/>
      <c r="S1255" s="35"/>
      <c r="T1255" s="35"/>
      <c r="U1255" s="35"/>
      <c r="V1255" s="35"/>
      <c r="W1255" s="35"/>
      <c r="X1255" s="35"/>
      <c r="Y1255" s="35"/>
      <c r="Z1255" s="35"/>
      <c r="AA1255" s="35"/>
      <c r="AB1255" s="35"/>
      <c r="AC1255" s="35"/>
      <c r="AD1255" s="35"/>
      <c r="AE1255" s="35"/>
      <c r="AF1255" s="35"/>
      <c r="AG1255" s="35"/>
      <c r="AH1255" s="35"/>
      <c r="AI1255" s="35"/>
      <c r="AJ1255" s="35"/>
      <c r="AK1255" s="35"/>
      <c r="AL1255" s="35"/>
      <c r="AM1255" s="35"/>
      <c r="AN1255" s="35"/>
      <c r="AO1255" s="35"/>
      <c r="AP1255" s="35"/>
      <c r="AQ1255" s="35"/>
      <c r="AR1255" s="35"/>
      <c r="AS1255" s="35"/>
      <c r="AT1255" s="35"/>
      <c r="AU1255" s="35"/>
      <c r="AV1255" s="35"/>
      <c r="AW1255" s="35"/>
      <c r="AX1255" s="35"/>
      <c r="AY1255" s="35"/>
      <c r="AZ1255" s="35"/>
      <c r="BA1255" s="35"/>
      <c r="BB1255" s="35"/>
      <c r="BC1255" s="35"/>
      <c r="BD1255" s="35"/>
      <c r="BE1255" s="35"/>
      <c r="BF1255" s="35"/>
      <c r="BG1255" s="35"/>
      <c r="BH1255" s="35"/>
      <c r="BI1255" s="35"/>
      <c r="BJ1255" s="35"/>
      <c r="BK1255" s="35"/>
      <c r="BL1255" s="35"/>
      <c r="BM1255" s="35"/>
      <c r="BN1255" s="35"/>
      <c r="BO1255" s="35"/>
      <c r="BP1255" s="35"/>
      <c r="BQ1255" s="35"/>
    </row>
    <row r="1256" spans="1:69">
      <c r="A1256" s="35"/>
      <c r="B1256" s="35"/>
      <c r="C1256" s="35"/>
      <c r="D1256" s="35"/>
      <c r="E1256" s="35"/>
      <c r="F1256" s="35"/>
      <c r="G1256" s="35"/>
      <c r="H1256" s="35"/>
      <c r="I1256" s="30"/>
      <c r="J1256" s="35"/>
      <c r="K1256" s="35"/>
      <c r="L1256" s="35"/>
      <c r="M1256" s="35"/>
      <c r="N1256" s="35"/>
      <c r="O1256" s="35"/>
      <c r="P1256" s="35"/>
      <c r="Q1256" s="35"/>
      <c r="R1256" s="190"/>
      <c r="S1256" s="35"/>
      <c r="T1256" s="35"/>
      <c r="U1256" s="35"/>
      <c r="V1256" s="35"/>
      <c r="W1256" s="35"/>
      <c r="X1256" s="35"/>
      <c r="Y1256" s="35"/>
      <c r="Z1256" s="35"/>
      <c r="AA1256" s="35"/>
      <c r="AB1256" s="35"/>
      <c r="AC1256" s="35"/>
      <c r="AD1256" s="35"/>
      <c r="AE1256" s="35"/>
      <c r="AF1256" s="35"/>
      <c r="AG1256" s="35"/>
      <c r="AH1256" s="35"/>
      <c r="AI1256" s="35"/>
      <c r="AJ1256" s="35"/>
      <c r="AK1256" s="35"/>
      <c r="AL1256" s="35"/>
      <c r="AM1256" s="35"/>
      <c r="AN1256" s="35"/>
      <c r="AO1256" s="35"/>
      <c r="AP1256" s="35"/>
      <c r="AQ1256" s="35"/>
      <c r="AR1256" s="35"/>
      <c r="AS1256" s="35"/>
      <c r="AT1256" s="35"/>
      <c r="AU1256" s="35"/>
      <c r="AV1256" s="35"/>
      <c r="AW1256" s="35"/>
      <c r="AX1256" s="35"/>
      <c r="AY1256" s="35"/>
      <c r="AZ1256" s="35"/>
      <c r="BA1256" s="35"/>
      <c r="BB1256" s="35"/>
      <c r="BC1256" s="35"/>
      <c r="BD1256" s="35"/>
      <c r="BE1256" s="35"/>
      <c r="BF1256" s="35"/>
      <c r="BG1256" s="35"/>
      <c r="BH1256" s="35"/>
      <c r="BI1256" s="35"/>
      <c r="BJ1256" s="35"/>
      <c r="BK1256" s="35"/>
      <c r="BL1256" s="35"/>
      <c r="BM1256" s="35"/>
      <c r="BN1256" s="35"/>
      <c r="BO1256" s="35"/>
      <c r="BP1256" s="35"/>
      <c r="BQ1256" s="35"/>
    </row>
    <row r="1257" spans="1:69">
      <c r="A1257" s="35"/>
      <c r="B1257" s="35"/>
      <c r="C1257" s="35"/>
      <c r="D1257" s="35"/>
      <c r="E1257" s="35"/>
      <c r="F1257" s="35"/>
      <c r="G1257" s="35"/>
      <c r="H1257" s="35"/>
      <c r="I1257" s="30"/>
      <c r="J1257" s="35"/>
      <c r="K1257" s="35"/>
      <c r="L1257" s="35"/>
      <c r="M1257" s="35"/>
      <c r="N1257" s="35"/>
      <c r="O1257" s="35"/>
      <c r="P1257" s="35"/>
      <c r="Q1257" s="35"/>
      <c r="R1257" s="190"/>
      <c r="S1257" s="35"/>
      <c r="T1257" s="35"/>
      <c r="U1257" s="35"/>
      <c r="V1257" s="35"/>
      <c r="W1257" s="35"/>
      <c r="X1257" s="35"/>
      <c r="Y1257" s="35"/>
      <c r="Z1257" s="35"/>
      <c r="AA1257" s="35"/>
      <c r="AB1257" s="35"/>
      <c r="AC1257" s="35"/>
      <c r="AD1257" s="35"/>
      <c r="AE1257" s="35"/>
      <c r="AF1257" s="35"/>
      <c r="AG1257" s="35"/>
      <c r="AH1257" s="35"/>
      <c r="AI1257" s="35"/>
      <c r="AJ1257" s="35"/>
      <c r="AK1257" s="35"/>
      <c r="AL1257" s="35"/>
      <c r="AM1257" s="35"/>
      <c r="AN1257" s="35"/>
      <c r="AO1257" s="35"/>
      <c r="AP1257" s="35"/>
      <c r="AQ1257" s="35"/>
      <c r="AR1257" s="35"/>
      <c r="AS1257" s="35"/>
      <c r="AT1257" s="35"/>
      <c r="AU1257" s="35"/>
      <c r="AV1257" s="35"/>
      <c r="AW1257" s="35"/>
      <c r="AX1257" s="35"/>
      <c r="AY1257" s="35"/>
      <c r="AZ1257" s="35"/>
      <c r="BA1257" s="35"/>
      <c r="BB1257" s="35"/>
      <c r="BC1257" s="35"/>
      <c r="BD1257" s="35"/>
      <c r="BE1257" s="35"/>
      <c r="BF1257" s="35"/>
      <c r="BG1257" s="35"/>
      <c r="BH1257" s="35"/>
      <c r="BI1257" s="35"/>
      <c r="BJ1257" s="35"/>
      <c r="BK1257" s="35"/>
      <c r="BL1257" s="35"/>
      <c r="BM1257" s="35"/>
      <c r="BN1257" s="35"/>
      <c r="BO1257" s="35"/>
      <c r="BP1257" s="35"/>
      <c r="BQ1257" s="35"/>
    </row>
    <row r="1258" spans="1:69">
      <c r="A1258" s="35"/>
      <c r="B1258" s="35"/>
      <c r="C1258" s="35"/>
      <c r="D1258" s="35"/>
      <c r="E1258" s="35"/>
      <c r="F1258" s="35"/>
      <c r="G1258" s="35"/>
      <c r="H1258" s="35"/>
      <c r="I1258" s="30"/>
      <c r="J1258" s="35"/>
      <c r="K1258" s="35"/>
      <c r="L1258" s="35"/>
      <c r="M1258" s="35"/>
      <c r="N1258" s="35"/>
      <c r="O1258" s="35"/>
      <c r="P1258" s="35"/>
      <c r="Q1258" s="35"/>
      <c r="R1258" s="190"/>
      <c r="S1258" s="35"/>
      <c r="T1258" s="35"/>
      <c r="U1258" s="35"/>
      <c r="V1258" s="35"/>
      <c r="W1258" s="35"/>
      <c r="X1258" s="35"/>
      <c r="Y1258" s="35"/>
      <c r="Z1258" s="35"/>
      <c r="AA1258" s="35"/>
      <c r="AB1258" s="35"/>
      <c r="AC1258" s="35"/>
      <c r="AD1258" s="35"/>
      <c r="AE1258" s="35"/>
      <c r="AF1258" s="35"/>
      <c r="AG1258" s="35"/>
      <c r="AH1258" s="35"/>
      <c r="AI1258" s="35"/>
      <c r="AJ1258" s="35"/>
      <c r="AK1258" s="35"/>
      <c r="AL1258" s="35"/>
      <c r="AM1258" s="35"/>
      <c r="AN1258" s="35"/>
      <c r="AO1258" s="35"/>
      <c r="AP1258" s="35"/>
      <c r="AQ1258" s="35"/>
      <c r="AR1258" s="35"/>
      <c r="AS1258" s="35"/>
      <c r="AT1258" s="35"/>
      <c r="AU1258" s="35"/>
      <c r="AV1258" s="35"/>
      <c r="AW1258" s="35"/>
      <c r="AX1258" s="35"/>
      <c r="AY1258" s="35"/>
      <c r="AZ1258" s="35"/>
      <c r="BA1258" s="35"/>
      <c r="BB1258" s="35"/>
      <c r="BC1258" s="35"/>
      <c r="BD1258" s="35"/>
      <c r="BE1258" s="35"/>
      <c r="BF1258" s="35"/>
      <c r="BG1258" s="35"/>
      <c r="BH1258" s="35"/>
      <c r="BI1258" s="35"/>
      <c r="BJ1258" s="35"/>
      <c r="BK1258" s="35"/>
      <c r="BL1258" s="35"/>
      <c r="BM1258" s="35"/>
      <c r="BN1258" s="35"/>
      <c r="BO1258" s="35"/>
      <c r="BP1258" s="35"/>
      <c r="BQ1258" s="35"/>
    </row>
    <row r="1259" spans="1:69">
      <c r="A1259" s="35"/>
      <c r="B1259" s="35"/>
      <c r="C1259" s="35"/>
      <c r="D1259" s="35"/>
      <c r="E1259" s="35"/>
      <c r="F1259" s="35"/>
      <c r="G1259" s="35"/>
      <c r="H1259" s="35"/>
      <c r="I1259" s="30"/>
      <c r="J1259" s="35"/>
      <c r="K1259" s="35"/>
      <c r="L1259" s="35"/>
      <c r="M1259" s="35"/>
      <c r="N1259" s="35"/>
      <c r="O1259" s="35"/>
      <c r="P1259" s="35"/>
      <c r="Q1259" s="35"/>
      <c r="R1259" s="190"/>
      <c r="S1259" s="35"/>
      <c r="T1259" s="35"/>
      <c r="U1259" s="35"/>
      <c r="V1259" s="35"/>
      <c r="W1259" s="35"/>
      <c r="X1259" s="35"/>
      <c r="Y1259" s="35"/>
      <c r="Z1259" s="35"/>
      <c r="AA1259" s="35"/>
      <c r="AB1259" s="35"/>
      <c r="AC1259" s="35"/>
      <c r="AD1259" s="35"/>
      <c r="AE1259" s="35"/>
      <c r="AF1259" s="35"/>
      <c r="AG1259" s="35"/>
      <c r="AH1259" s="35"/>
      <c r="AI1259" s="35"/>
      <c r="AJ1259" s="35"/>
      <c r="AK1259" s="35"/>
      <c r="AL1259" s="35"/>
      <c r="AM1259" s="35"/>
      <c r="AN1259" s="35"/>
      <c r="AO1259" s="35"/>
      <c r="AP1259" s="35"/>
      <c r="AQ1259" s="35"/>
      <c r="AR1259" s="35"/>
      <c r="AS1259" s="35"/>
      <c r="AT1259" s="35"/>
      <c r="AU1259" s="35"/>
      <c r="AV1259" s="35"/>
      <c r="AW1259" s="35"/>
      <c r="AX1259" s="35"/>
      <c r="AY1259" s="35"/>
      <c r="AZ1259" s="35"/>
      <c r="BA1259" s="35"/>
      <c r="BB1259" s="35"/>
      <c r="BC1259" s="35"/>
      <c r="BD1259" s="35"/>
      <c r="BE1259" s="35"/>
      <c r="BF1259" s="35"/>
      <c r="BG1259" s="35"/>
      <c r="BH1259" s="35"/>
      <c r="BI1259" s="35"/>
      <c r="BJ1259" s="35"/>
      <c r="BK1259" s="35"/>
      <c r="BL1259" s="35"/>
      <c r="BM1259" s="35"/>
      <c r="BN1259" s="35"/>
      <c r="BO1259" s="35"/>
      <c r="BP1259" s="35"/>
      <c r="BQ1259" s="35"/>
    </row>
    <row r="1260" spans="1:69">
      <c r="A1260" s="35"/>
      <c r="B1260" s="35"/>
      <c r="C1260" s="35"/>
      <c r="D1260" s="35"/>
      <c r="E1260" s="35"/>
      <c r="F1260" s="35"/>
      <c r="G1260" s="35"/>
      <c r="H1260" s="35"/>
      <c r="I1260" s="30"/>
      <c r="J1260" s="35"/>
      <c r="K1260" s="35"/>
      <c r="L1260" s="35"/>
      <c r="M1260" s="35"/>
      <c r="N1260" s="35"/>
      <c r="O1260" s="35"/>
      <c r="P1260" s="35"/>
      <c r="Q1260" s="35"/>
      <c r="R1260" s="190"/>
      <c r="S1260" s="35"/>
      <c r="T1260" s="35"/>
      <c r="U1260" s="35"/>
      <c r="V1260" s="35"/>
      <c r="W1260" s="35"/>
      <c r="X1260" s="35"/>
      <c r="Y1260" s="35"/>
      <c r="Z1260" s="35"/>
      <c r="AA1260" s="35"/>
      <c r="AB1260" s="35"/>
      <c r="AC1260" s="35"/>
      <c r="AD1260" s="35"/>
      <c r="AE1260" s="35"/>
      <c r="AF1260" s="35"/>
      <c r="AG1260" s="35"/>
      <c r="AH1260" s="35"/>
      <c r="AI1260" s="35"/>
      <c r="AJ1260" s="35"/>
      <c r="AK1260" s="35"/>
      <c r="AL1260" s="35"/>
      <c r="AM1260" s="35"/>
      <c r="AN1260" s="35"/>
      <c r="AO1260" s="35"/>
      <c r="AP1260" s="35"/>
      <c r="AQ1260" s="35"/>
      <c r="AR1260" s="35"/>
      <c r="AS1260" s="35"/>
      <c r="AT1260" s="35"/>
      <c r="AU1260" s="35"/>
      <c r="AV1260" s="35"/>
      <c r="AW1260" s="35"/>
      <c r="AX1260" s="35"/>
      <c r="AY1260" s="35"/>
      <c r="AZ1260" s="35"/>
      <c r="BA1260" s="35"/>
      <c r="BB1260" s="35"/>
      <c r="BC1260" s="35"/>
      <c r="BD1260" s="35"/>
      <c r="BE1260" s="35"/>
      <c r="BF1260" s="35"/>
      <c r="BG1260" s="35"/>
      <c r="BH1260" s="35"/>
      <c r="BI1260" s="35"/>
      <c r="BJ1260" s="35"/>
      <c r="BK1260" s="35"/>
      <c r="BL1260" s="35"/>
      <c r="BM1260" s="35"/>
      <c r="BN1260" s="35"/>
      <c r="BO1260" s="35"/>
      <c r="BP1260" s="35"/>
      <c r="BQ1260" s="35"/>
    </row>
    <row r="1261" spans="1:69">
      <c r="A1261" s="35"/>
      <c r="B1261" s="35"/>
      <c r="C1261" s="35"/>
      <c r="D1261" s="35"/>
      <c r="E1261" s="35"/>
      <c r="F1261" s="35"/>
      <c r="G1261" s="35"/>
      <c r="H1261" s="35"/>
      <c r="I1261" s="30"/>
      <c r="J1261" s="35"/>
      <c r="K1261" s="35"/>
      <c r="L1261" s="35"/>
      <c r="M1261" s="35"/>
      <c r="N1261" s="35"/>
      <c r="O1261" s="35"/>
      <c r="P1261" s="35"/>
      <c r="Q1261" s="35"/>
      <c r="R1261" s="190"/>
      <c r="S1261" s="35"/>
      <c r="T1261" s="35"/>
      <c r="U1261" s="35"/>
      <c r="V1261" s="35"/>
      <c r="W1261" s="35"/>
      <c r="X1261" s="35"/>
      <c r="AA1261" s="35"/>
      <c r="AB1261" s="35"/>
      <c r="AC1261" s="35"/>
      <c r="AD1261" s="35"/>
      <c r="AE1261" s="35"/>
      <c r="AF1261" s="35"/>
      <c r="AG1261" s="35"/>
      <c r="AH1261" s="35"/>
      <c r="AI1261" s="35"/>
      <c r="AJ1261" s="35"/>
      <c r="AK1261" s="35"/>
      <c r="AL1261" s="35"/>
      <c r="AM1261" s="35"/>
      <c r="AN1261" s="35"/>
      <c r="AO1261" s="35"/>
      <c r="AP1261" s="35"/>
      <c r="AQ1261" s="35"/>
      <c r="AR1261" s="35"/>
      <c r="AS1261" s="35"/>
      <c r="AT1261" s="35"/>
      <c r="AU1261" s="35"/>
      <c r="AV1261" s="35"/>
      <c r="AW1261" s="35"/>
      <c r="AX1261" s="35"/>
      <c r="AY1261" s="35"/>
      <c r="AZ1261" s="35"/>
      <c r="BA1261" s="35"/>
      <c r="BB1261" s="35"/>
      <c r="BC1261" s="35"/>
      <c r="BD1261" s="35"/>
      <c r="BE1261" s="35"/>
      <c r="BF1261" s="35"/>
      <c r="BG1261" s="35"/>
      <c r="BH1261" s="35"/>
      <c r="BI1261" s="35"/>
      <c r="BJ1261" s="35"/>
      <c r="BK1261" s="35"/>
      <c r="BL1261" s="35"/>
      <c r="BM1261" s="35"/>
      <c r="BN1261" s="35"/>
      <c r="BO1261" s="35"/>
      <c r="BP1261" s="35"/>
      <c r="BQ1261" s="35"/>
    </row>
    <row r="1262" spans="1:69">
      <c r="A1262" s="35"/>
      <c r="B1262" s="35"/>
      <c r="C1262" s="35"/>
      <c r="D1262" s="35"/>
      <c r="E1262" s="35"/>
      <c r="F1262" s="35"/>
      <c r="G1262" s="35"/>
      <c r="H1262" s="35"/>
      <c r="I1262" s="30"/>
      <c r="J1262" s="35"/>
      <c r="K1262" s="35"/>
      <c r="L1262" s="35"/>
      <c r="M1262" s="35"/>
      <c r="N1262" s="35"/>
      <c r="O1262" s="35"/>
      <c r="P1262" s="35"/>
      <c r="Q1262" s="35"/>
      <c r="R1262" s="190"/>
      <c r="S1262" s="35"/>
      <c r="T1262" s="35"/>
      <c r="U1262" s="35"/>
      <c r="V1262" s="35"/>
      <c r="W1262" s="35"/>
      <c r="X1262" s="35"/>
      <c r="AA1262" s="35"/>
      <c r="AB1262" s="35"/>
      <c r="AC1262" s="35"/>
      <c r="AD1262" s="35"/>
      <c r="AE1262" s="35"/>
      <c r="AF1262" s="35"/>
      <c r="AG1262" s="35"/>
      <c r="AH1262" s="35"/>
      <c r="AI1262" s="35"/>
      <c r="AJ1262" s="35"/>
      <c r="AK1262" s="35"/>
      <c r="AL1262" s="35"/>
      <c r="AM1262" s="35"/>
      <c r="AN1262" s="35"/>
      <c r="AO1262" s="35"/>
      <c r="AP1262" s="35"/>
      <c r="AQ1262" s="35"/>
      <c r="AR1262" s="35"/>
      <c r="AS1262" s="35"/>
      <c r="AT1262" s="35"/>
      <c r="AU1262" s="35"/>
      <c r="AV1262" s="35"/>
      <c r="AW1262" s="35"/>
      <c r="AX1262" s="35"/>
      <c r="AY1262" s="35"/>
      <c r="AZ1262" s="35"/>
      <c r="BA1262" s="35"/>
      <c r="BB1262" s="35"/>
      <c r="BC1262" s="35"/>
      <c r="BD1262" s="35"/>
      <c r="BE1262" s="35"/>
      <c r="BF1262" s="35"/>
      <c r="BG1262" s="35"/>
      <c r="BH1262" s="35"/>
      <c r="BI1262" s="35"/>
      <c r="BJ1262" s="35"/>
      <c r="BK1262" s="35"/>
      <c r="BL1262" s="35"/>
      <c r="BM1262" s="35"/>
      <c r="BN1262" s="35"/>
      <c r="BO1262" s="35"/>
      <c r="BP1262" s="35"/>
      <c r="BQ1262" s="35"/>
    </row>
    <row r="1263" spans="1:69">
      <c r="A1263" s="35"/>
      <c r="B1263" s="35"/>
      <c r="C1263" s="35"/>
      <c r="D1263" s="35"/>
      <c r="E1263" s="35"/>
      <c r="F1263" s="35"/>
      <c r="G1263" s="35"/>
      <c r="H1263" s="35"/>
      <c r="I1263" s="30"/>
      <c r="J1263" s="35"/>
      <c r="K1263" s="35"/>
      <c r="L1263" s="35"/>
      <c r="M1263" s="35"/>
      <c r="N1263" s="35"/>
      <c r="O1263" s="35"/>
      <c r="P1263" s="35"/>
      <c r="Q1263" s="35"/>
      <c r="R1263" s="190"/>
      <c r="S1263" s="35"/>
      <c r="T1263" s="35"/>
      <c r="U1263" s="35"/>
      <c r="V1263" s="35"/>
      <c r="W1263" s="35"/>
      <c r="X1263" s="35"/>
      <c r="AA1263" s="35"/>
      <c r="AB1263" s="35"/>
      <c r="AC1263" s="35"/>
      <c r="AD1263" s="35"/>
      <c r="AE1263" s="35"/>
      <c r="AF1263" s="35"/>
      <c r="AG1263" s="35"/>
      <c r="AH1263" s="35"/>
      <c r="AI1263" s="35"/>
      <c r="AJ1263" s="35"/>
      <c r="AK1263" s="35"/>
      <c r="AL1263" s="35"/>
      <c r="AM1263" s="35"/>
      <c r="AN1263" s="35"/>
      <c r="AO1263" s="35"/>
      <c r="AP1263" s="35"/>
      <c r="AQ1263" s="35"/>
      <c r="AR1263" s="35"/>
      <c r="AS1263" s="35"/>
      <c r="AT1263" s="35"/>
      <c r="AU1263" s="35"/>
      <c r="AV1263" s="35"/>
      <c r="AW1263" s="35"/>
      <c r="AX1263" s="35"/>
      <c r="AY1263" s="35"/>
      <c r="AZ1263" s="35"/>
      <c r="BA1263" s="35"/>
      <c r="BB1263" s="35"/>
      <c r="BC1263" s="35"/>
      <c r="BD1263" s="35"/>
      <c r="BE1263" s="35"/>
      <c r="BF1263" s="35"/>
      <c r="BG1263" s="35"/>
      <c r="BH1263" s="35"/>
      <c r="BI1263" s="35"/>
      <c r="BJ1263" s="35"/>
      <c r="BK1263" s="35"/>
      <c r="BL1263" s="35"/>
      <c r="BM1263" s="35"/>
      <c r="BN1263" s="35"/>
      <c r="BO1263" s="35"/>
      <c r="BP1263" s="35"/>
      <c r="BQ1263" s="35"/>
    </row>
    <row r="1264" spans="1:69">
      <c r="A1264" s="35"/>
      <c r="B1264" s="35"/>
      <c r="C1264" s="35"/>
      <c r="D1264" s="35"/>
      <c r="E1264" s="35"/>
      <c r="F1264" s="35"/>
      <c r="G1264" s="35"/>
      <c r="H1264" s="35"/>
      <c r="I1264" s="30"/>
      <c r="J1264" s="35"/>
      <c r="K1264" s="35"/>
      <c r="L1264" s="35"/>
      <c r="M1264" s="35"/>
      <c r="N1264" s="35"/>
      <c r="O1264" s="35"/>
      <c r="P1264" s="35"/>
      <c r="Q1264" s="35"/>
      <c r="R1264" s="190"/>
      <c r="S1264" s="35"/>
      <c r="T1264" s="35"/>
      <c r="U1264" s="35"/>
      <c r="V1264" s="35"/>
      <c r="W1264" s="35"/>
      <c r="X1264" s="35"/>
      <c r="AA1264" s="35"/>
      <c r="AB1264" s="35"/>
      <c r="AC1264" s="35"/>
      <c r="AD1264" s="35"/>
      <c r="AE1264" s="35"/>
      <c r="AF1264" s="35"/>
      <c r="AG1264" s="35"/>
      <c r="AH1264" s="35"/>
      <c r="AI1264" s="35"/>
      <c r="AJ1264" s="35"/>
      <c r="AK1264" s="35"/>
      <c r="AL1264" s="35"/>
      <c r="AM1264" s="35"/>
      <c r="AN1264" s="35"/>
      <c r="AO1264" s="35"/>
      <c r="AP1264" s="35"/>
      <c r="AQ1264" s="35"/>
      <c r="AR1264" s="35"/>
      <c r="AS1264" s="35"/>
      <c r="AT1264" s="35"/>
      <c r="AU1264" s="35"/>
      <c r="AV1264" s="35"/>
      <c r="AW1264" s="35"/>
      <c r="AX1264" s="35"/>
      <c r="AY1264" s="35"/>
      <c r="AZ1264" s="35"/>
      <c r="BA1264" s="35"/>
      <c r="BB1264" s="35"/>
      <c r="BC1264" s="35"/>
      <c r="BD1264" s="35"/>
      <c r="BE1264" s="35"/>
      <c r="BF1264" s="35"/>
      <c r="BG1264" s="35"/>
      <c r="BH1264" s="35"/>
      <c r="BI1264" s="35"/>
      <c r="BJ1264" s="35"/>
      <c r="BK1264" s="35"/>
      <c r="BL1264" s="35"/>
      <c r="BM1264" s="35"/>
      <c r="BN1264" s="35"/>
      <c r="BO1264" s="35"/>
      <c r="BP1264" s="35"/>
      <c r="BQ1264" s="35"/>
    </row>
    <row r="1265" spans="1:69">
      <c r="A1265" s="35"/>
      <c r="B1265" s="35"/>
      <c r="C1265" s="35"/>
      <c r="D1265" s="35"/>
      <c r="E1265" s="35"/>
      <c r="F1265" s="35"/>
      <c r="G1265" s="35"/>
      <c r="H1265" s="35"/>
      <c r="I1265" s="30"/>
      <c r="J1265" s="35"/>
      <c r="K1265" s="35"/>
      <c r="L1265" s="35"/>
      <c r="M1265" s="35"/>
      <c r="N1265" s="35"/>
      <c r="O1265" s="35"/>
      <c r="P1265" s="35"/>
      <c r="Q1265" s="35"/>
      <c r="R1265" s="190"/>
      <c r="S1265" s="35"/>
      <c r="T1265" s="35"/>
      <c r="U1265" s="35"/>
      <c r="V1265" s="35"/>
      <c r="W1265" s="35"/>
      <c r="X1265" s="35"/>
      <c r="AA1265" s="35"/>
      <c r="AB1265" s="35"/>
      <c r="AC1265" s="35"/>
      <c r="AD1265" s="35"/>
      <c r="AE1265" s="35"/>
      <c r="AF1265" s="35"/>
      <c r="AG1265" s="35"/>
      <c r="AH1265" s="35"/>
      <c r="AI1265" s="35"/>
      <c r="AJ1265" s="35"/>
      <c r="AK1265" s="35"/>
      <c r="AL1265" s="35"/>
      <c r="AM1265" s="35"/>
      <c r="AN1265" s="35"/>
      <c r="AO1265" s="35"/>
      <c r="AP1265" s="35"/>
      <c r="AQ1265" s="35"/>
      <c r="AR1265" s="35"/>
      <c r="AS1265" s="35"/>
      <c r="AT1265" s="35"/>
      <c r="AU1265" s="35"/>
      <c r="AV1265" s="35"/>
      <c r="AW1265" s="35"/>
      <c r="AX1265" s="35"/>
      <c r="AY1265" s="35"/>
      <c r="AZ1265" s="35"/>
      <c r="BA1265" s="35"/>
      <c r="BB1265" s="35"/>
      <c r="BC1265" s="35"/>
      <c r="BD1265" s="35"/>
      <c r="BE1265" s="35"/>
      <c r="BF1265" s="35"/>
      <c r="BG1265" s="35"/>
      <c r="BH1265" s="35"/>
      <c r="BI1265" s="35"/>
      <c r="BJ1265" s="35"/>
      <c r="BK1265" s="35"/>
      <c r="BL1265" s="35"/>
      <c r="BM1265" s="35"/>
      <c r="BN1265" s="35"/>
      <c r="BO1265" s="35"/>
      <c r="BP1265" s="35"/>
      <c r="BQ1265" s="35"/>
    </row>
    <row r="1266" spans="1:69">
      <c r="A1266" s="35"/>
      <c r="B1266" s="35"/>
      <c r="C1266" s="35"/>
      <c r="D1266" s="35"/>
      <c r="E1266" s="35"/>
      <c r="F1266" s="35"/>
      <c r="G1266" s="35"/>
      <c r="H1266" s="35"/>
      <c r="I1266" s="30"/>
      <c r="J1266" s="35"/>
      <c r="K1266" s="35"/>
      <c r="L1266" s="35"/>
      <c r="M1266" s="35"/>
      <c r="N1266" s="35"/>
      <c r="O1266" s="35"/>
      <c r="P1266" s="35"/>
      <c r="Q1266" s="35"/>
      <c r="R1266" s="190"/>
      <c r="S1266" s="35"/>
      <c r="T1266" s="35"/>
      <c r="U1266" s="35"/>
      <c r="V1266" s="35"/>
      <c r="W1266" s="35"/>
      <c r="X1266" s="35"/>
      <c r="AA1266" s="35"/>
      <c r="AB1266" s="35"/>
      <c r="AC1266" s="35"/>
      <c r="AD1266" s="35"/>
      <c r="AE1266" s="35"/>
      <c r="AF1266" s="35"/>
      <c r="AG1266" s="35"/>
      <c r="AH1266" s="35"/>
      <c r="AI1266" s="35"/>
      <c r="AJ1266" s="35"/>
      <c r="AK1266" s="35"/>
      <c r="AL1266" s="35"/>
      <c r="AM1266" s="35"/>
      <c r="AN1266" s="35"/>
      <c r="AO1266" s="35"/>
      <c r="AP1266" s="35"/>
      <c r="AQ1266" s="35"/>
      <c r="AR1266" s="35"/>
      <c r="AS1266" s="35"/>
      <c r="AT1266" s="35"/>
      <c r="AU1266" s="35"/>
      <c r="AV1266" s="35"/>
      <c r="AW1266" s="35"/>
      <c r="AX1266" s="35"/>
      <c r="AY1266" s="35"/>
      <c r="AZ1266" s="35"/>
      <c r="BA1266" s="35"/>
      <c r="BB1266" s="35"/>
      <c r="BC1266" s="35"/>
      <c r="BD1266" s="35"/>
      <c r="BE1266" s="35"/>
      <c r="BF1266" s="35"/>
      <c r="BG1266" s="35"/>
      <c r="BH1266" s="35"/>
      <c r="BI1266" s="35"/>
      <c r="BJ1266" s="35"/>
      <c r="BK1266" s="35"/>
      <c r="BL1266" s="35"/>
      <c r="BM1266" s="35"/>
      <c r="BN1266" s="35"/>
      <c r="BO1266" s="35"/>
      <c r="BP1266" s="35"/>
      <c r="BQ1266" s="35"/>
    </row>
    <row r="1267" spans="1:69">
      <c r="A1267" s="35"/>
      <c r="B1267" s="35"/>
      <c r="C1267" s="35"/>
      <c r="D1267" s="35"/>
      <c r="E1267" s="35"/>
      <c r="F1267" s="35"/>
      <c r="G1267" s="35"/>
      <c r="H1267" s="35"/>
      <c r="I1267" s="30"/>
      <c r="J1267" s="35"/>
      <c r="K1267" s="35"/>
      <c r="L1267" s="35"/>
      <c r="M1267" s="35"/>
      <c r="N1267" s="35"/>
      <c r="O1267" s="35"/>
      <c r="P1267" s="35"/>
      <c r="Q1267" s="35"/>
      <c r="R1267" s="190"/>
      <c r="S1267" s="35"/>
      <c r="T1267" s="35"/>
      <c r="U1267" s="35"/>
      <c r="V1267" s="35"/>
      <c r="W1267" s="35"/>
      <c r="X1267" s="35"/>
      <c r="AA1267" s="35"/>
      <c r="AB1267" s="35"/>
      <c r="AC1267" s="35"/>
      <c r="AD1267" s="35"/>
      <c r="AE1267" s="35"/>
      <c r="AF1267" s="35"/>
      <c r="AG1267" s="35"/>
      <c r="AH1267" s="35"/>
      <c r="AI1267" s="35"/>
      <c r="AJ1267" s="35"/>
      <c r="AK1267" s="35"/>
      <c r="AL1267" s="35"/>
      <c r="AM1267" s="35"/>
      <c r="AN1267" s="35"/>
      <c r="AO1267" s="35"/>
      <c r="AP1267" s="35"/>
      <c r="AQ1267" s="35"/>
      <c r="AR1267" s="35"/>
      <c r="AS1267" s="35"/>
      <c r="AT1267" s="35"/>
      <c r="AU1267" s="35"/>
      <c r="AV1267" s="35"/>
      <c r="AW1267" s="35"/>
      <c r="AX1267" s="35"/>
      <c r="AY1267" s="35"/>
      <c r="AZ1267" s="35"/>
      <c r="BA1267" s="35"/>
      <c r="BB1267" s="35"/>
      <c r="BC1267" s="35"/>
      <c r="BD1267" s="35"/>
      <c r="BE1267" s="35"/>
      <c r="BF1267" s="35"/>
      <c r="BG1267" s="35"/>
      <c r="BH1267" s="35"/>
      <c r="BI1267" s="35"/>
      <c r="BJ1267" s="35"/>
      <c r="BK1267" s="35"/>
      <c r="BL1267" s="35"/>
      <c r="BM1267" s="35"/>
      <c r="BN1267" s="35"/>
      <c r="BO1267" s="35"/>
      <c r="BP1267" s="35"/>
      <c r="BQ1267" s="35"/>
    </row>
    <row r="1268" spans="1:69">
      <c r="A1268" s="35"/>
      <c r="B1268" s="35"/>
      <c r="C1268" s="35"/>
      <c r="D1268" s="35"/>
      <c r="E1268" s="35"/>
      <c r="F1268" s="35"/>
      <c r="G1268" s="35"/>
      <c r="H1268" s="35"/>
      <c r="I1268" s="30"/>
      <c r="J1268" s="35"/>
      <c r="K1268" s="35"/>
      <c r="L1268" s="35"/>
      <c r="M1268" s="35"/>
      <c r="N1268" s="35"/>
      <c r="O1268" s="35"/>
      <c r="P1268" s="35"/>
      <c r="Q1268" s="35"/>
      <c r="R1268" s="190"/>
      <c r="S1268" s="35"/>
      <c r="T1268" s="35"/>
      <c r="U1268" s="35"/>
      <c r="V1268" s="35"/>
      <c r="W1268" s="35"/>
      <c r="X1268" s="35"/>
      <c r="AA1268" s="35"/>
      <c r="AB1268" s="35"/>
      <c r="AC1268" s="35"/>
      <c r="AD1268" s="35"/>
      <c r="AE1268" s="35"/>
      <c r="AF1268" s="35"/>
      <c r="AG1268" s="35"/>
      <c r="AH1268" s="35"/>
      <c r="AI1268" s="35"/>
      <c r="AJ1268" s="35"/>
      <c r="AK1268" s="35"/>
      <c r="AL1268" s="35"/>
      <c r="AM1268" s="35"/>
      <c r="AN1268" s="35"/>
      <c r="AO1268" s="35"/>
      <c r="AP1268" s="35"/>
      <c r="AQ1268" s="35"/>
      <c r="AR1268" s="35"/>
      <c r="AS1268" s="35"/>
      <c r="AT1268" s="35"/>
      <c r="AU1268" s="35"/>
      <c r="AV1268" s="35"/>
      <c r="AW1268" s="35"/>
      <c r="AX1268" s="35"/>
      <c r="AY1268" s="35"/>
      <c r="AZ1268" s="35"/>
      <c r="BA1268" s="35"/>
      <c r="BB1268" s="35"/>
      <c r="BC1268" s="35"/>
      <c r="BD1268" s="35"/>
      <c r="BE1268" s="35"/>
      <c r="BF1268" s="35"/>
      <c r="BG1268" s="35"/>
      <c r="BH1268" s="35"/>
      <c r="BI1268" s="35"/>
      <c r="BJ1268" s="35"/>
      <c r="BK1268" s="35"/>
      <c r="BL1268" s="35"/>
      <c r="BM1268" s="35"/>
      <c r="BN1268" s="35"/>
      <c r="BO1268" s="35"/>
      <c r="BP1268" s="35"/>
      <c r="BQ1268" s="35"/>
    </row>
    <row r="1269" spans="1:69">
      <c r="A1269" s="35"/>
      <c r="B1269" s="35"/>
      <c r="C1269" s="35"/>
      <c r="D1269" s="35"/>
      <c r="E1269" s="35"/>
      <c r="F1269" s="35"/>
      <c r="G1269" s="35"/>
      <c r="H1269" s="35"/>
      <c r="I1269" s="30"/>
      <c r="J1269" s="35"/>
      <c r="K1269" s="35"/>
      <c r="L1269" s="35"/>
      <c r="M1269" s="35"/>
      <c r="N1269" s="35"/>
      <c r="O1269" s="35"/>
      <c r="P1269" s="35"/>
      <c r="Q1269" s="35"/>
      <c r="R1269" s="190"/>
      <c r="S1269" s="35"/>
      <c r="T1269" s="35"/>
      <c r="U1269" s="35"/>
      <c r="V1269" s="35"/>
      <c r="W1269" s="35"/>
      <c r="X1269" s="35"/>
      <c r="AA1269" s="35"/>
      <c r="AB1269" s="35"/>
      <c r="AC1269" s="35"/>
      <c r="AD1269" s="35"/>
      <c r="AE1269" s="35"/>
      <c r="AF1269" s="35"/>
      <c r="AG1269" s="35"/>
      <c r="AH1269" s="35"/>
      <c r="AI1269" s="35"/>
      <c r="AJ1269" s="35"/>
      <c r="AK1269" s="35"/>
      <c r="AL1269" s="35"/>
      <c r="AM1269" s="35"/>
      <c r="AN1269" s="35"/>
      <c r="AO1269" s="35"/>
      <c r="AP1269" s="35"/>
      <c r="AQ1269" s="35"/>
      <c r="AR1269" s="35"/>
      <c r="AS1269" s="35"/>
      <c r="AT1269" s="35"/>
      <c r="AU1269" s="35"/>
      <c r="AV1269" s="35"/>
      <c r="AW1269" s="35"/>
      <c r="AX1269" s="35"/>
      <c r="AY1269" s="35"/>
      <c r="AZ1269" s="35"/>
      <c r="BA1269" s="35"/>
      <c r="BB1269" s="35"/>
      <c r="BC1269" s="35"/>
      <c r="BD1269" s="35"/>
      <c r="BE1269" s="35"/>
      <c r="BF1269" s="35"/>
      <c r="BG1269" s="35"/>
      <c r="BH1269" s="35"/>
      <c r="BI1269" s="35"/>
      <c r="BJ1269" s="35"/>
      <c r="BK1269" s="35"/>
      <c r="BL1269" s="35"/>
      <c r="BM1269" s="35"/>
      <c r="BN1269" s="35"/>
      <c r="BO1269" s="35"/>
      <c r="BP1269" s="35"/>
      <c r="BQ1269" s="35"/>
    </row>
    <row r="1270" spans="1:69">
      <c r="A1270" s="35"/>
      <c r="B1270" s="35"/>
      <c r="C1270" s="35"/>
      <c r="D1270" s="35"/>
      <c r="E1270" s="35"/>
      <c r="F1270" s="35"/>
      <c r="G1270" s="35"/>
      <c r="H1270" s="35"/>
      <c r="I1270" s="30"/>
      <c r="J1270" s="35"/>
      <c r="K1270" s="35"/>
      <c r="L1270" s="35"/>
      <c r="M1270" s="35"/>
      <c r="N1270" s="35"/>
      <c r="O1270" s="35"/>
      <c r="P1270" s="35"/>
      <c r="Q1270" s="35"/>
      <c r="R1270" s="190"/>
      <c r="S1270" s="35"/>
      <c r="T1270" s="35"/>
      <c r="U1270" s="35"/>
      <c r="V1270" s="35"/>
      <c r="W1270" s="35"/>
      <c r="X1270" s="35"/>
      <c r="AA1270" s="35"/>
      <c r="AB1270" s="35"/>
      <c r="AC1270" s="35"/>
      <c r="AD1270" s="35"/>
      <c r="AE1270" s="35"/>
      <c r="AF1270" s="35"/>
      <c r="AG1270" s="35"/>
      <c r="AH1270" s="35"/>
      <c r="AI1270" s="35"/>
      <c r="AJ1270" s="35"/>
      <c r="AK1270" s="35"/>
      <c r="AL1270" s="35"/>
      <c r="AM1270" s="35"/>
      <c r="AN1270" s="35"/>
      <c r="AO1270" s="35"/>
      <c r="AP1270" s="35"/>
      <c r="AQ1270" s="35"/>
      <c r="AR1270" s="35"/>
      <c r="AS1270" s="35"/>
      <c r="AT1270" s="35"/>
      <c r="AU1270" s="35"/>
      <c r="AV1270" s="35"/>
      <c r="AW1270" s="35"/>
      <c r="AX1270" s="35"/>
      <c r="AY1270" s="35"/>
      <c r="AZ1270" s="35"/>
      <c r="BA1270" s="35"/>
      <c r="BB1270" s="35"/>
      <c r="BC1270" s="35"/>
      <c r="BD1270" s="35"/>
      <c r="BE1270" s="35"/>
      <c r="BF1270" s="35"/>
      <c r="BG1270" s="35"/>
      <c r="BH1270" s="35"/>
      <c r="BI1270" s="35"/>
      <c r="BJ1270" s="35"/>
      <c r="BK1270" s="35"/>
      <c r="BL1270" s="35"/>
      <c r="BM1270" s="35"/>
      <c r="BN1270" s="35"/>
      <c r="BO1270" s="35"/>
      <c r="BP1270" s="35"/>
      <c r="BQ1270" s="35"/>
    </row>
    <row r="1271" spans="1:69">
      <c r="A1271" s="35"/>
      <c r="B1271" s="35"/>
      <c r="C1271" s="35"/>
      <c r="D1271" s="35"/>
      <c r="E1271" s="35"/>
      <c r="F1271" s="35"/>
      <c r="G1271" s="35"/>
      <c r="H1271" s="35"/>
      <c r="I1271" s="30"/>
      <c r="J1271" s="35"/>
      <c r="K1271" s="35"/>
      <c r="L1271" s="35"/>
      <c r="M1271" s="35"/>
      <c r="N1271" s="35"/>
      <c r="O1271" s="35"/>
      <c r="P1271" s="35"/>
      <c r="Q1271" s="35"/>
      <c r="R1271" s="190"/>
      <c r="S1271" s="35"/>
      <c r="T1271" s="35"/>
      <c r="U1271" s="35"/>
      <c r="V1271" s="35"/>
      <c r="W1271" s="35"/>
      <c r="X1271" s="35"/>
      <c r="AA1271" s="35"/>
      <c r="AB1271" s="35"/>
      <c r="AC1271" s="35"/>
      <c r="AD1271" s="35"/>
      <c r="AE1271" s="35"/>
      <c r="AF1271" s="35"/>
      <c r="AG1271" s="35"/>
      <c r="AH1271" s="35"/>
      <c r="AI1271" s="35"/>
      <c r="AJ1271" s="35"/>
      <c r="AK1271" s="35"/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35"/>
      <c r="BL1271" s="35"/>
      <c r="BM1271" s="35"/>
      <c r="BN1271" s="35"/>
      <c r="BO1271" s="35"/>
      <c r="BP1271" s="35"/>
      <c r="BQ1271" s="35"/>
    </row>
    <row r="1272" spans="1:69">
      <c r="A1272" s="35"/>
      <c r="B1272" s="35"/>
      <c r="C1272" s="35"/>
      <c r="D1272" s="35"/>
      <c r="E1272" s="35"/>
      <c r="F1272" s="35"/>
      <c r="G1272" s="35"/>
      <c r="H1272" s="35"/>
      <c r="I1272" s="30"/>
      <c r="J1272" s="35"/>
      <c r="K1272" s="35"/>
      <c r="L1272" s="35"/>
      <c r="M1272" s="35"/>
      <c r="N1272" s="35"/>
      <c r="O1272" s="35"/>
      <c r="P1272" s="35"/>
      <c r="Q1272" s="35"/>
      <c r="R1272" s="190"/>
      <c r="S1272" s="35"/>
      <c r="T1272" s="35"/>
      <c r="U1272" s="35"/>
      <c r="V1272" s="35"/>
      <c r="W1272" s="35"/>
      <c r="X1272" s="35"/>
      <c r="AA1272" s="35"/>
      <c r="AB1272" s="35"/>
      <c r="AC1272" s="35"/>
      <c r="AD1272" s="35"/>
      <c r="AE1272" s="35"/>
      <c r="AF1272" s="35"/>
      <c r="AG1272" s="35"/>
      <c r="AH1272" s="35"/>
      <c r="AI1272" s="35"/>
      <c r="AJ1272" s="35"/>
      <c r="AK1272" s="35"/>
      <c r="AL1272" s="35"/>
      <c r="AM1272" s="35"/>
      <c r="AN1272" s="35"/>
      <c r="AO1272" s="35"/>
      <c r="AP1272" s="35"/>
      <c r="AQ1272" s="35"/>
      <c r="AR1272" s="35"/>
      <c r="AS1272" s="35"/>
      <c r="AT1272" s="35"/>
      <c r="AU1272" s="35"/>
      <c r="AV1272" s="35"/>
      <c r="AW1272" s="35"/>
      <c r="AX1272" s="35"/>
      <c r="AY1272" s="35"/>
      <c r="AZ1272" s="35"/>
      <c r="BA1272" s="35"/>
      <c r="BB1272" s="35"/>
      <c r="BC1272" s="35"/>
      <c r="BD1272" s="35"/>
      <c r="BE1272" s="35"/>
      <c r="BF1272" s="35"/>
      <c r="BG1272" s="35"/>
      <c r="BH1272" s="35"/>
      <c r="BI1272" s="35"/>
      <c r="BJ1272" s="35"/>
      <c r="BK1272" s="35"/>
      <c r="BL1272" s="35"/>
      <c r="BM1272" s="35"/>
      <c r="BN1272" s="35"/>
      <c r="BO1272" s="35"/>
      <c r="BP1272" s="35"/>
      <c r="BQ1272" s="35"/>
    </row>
    <row r="1273" spans="1:69">
      <c r="A1273" s="35"/>
      <c r="B1273" s="35"/>
      <c r="C1273" s="35"/>
      <c r="D1273" s="35"/>
      <c r="E1273" s="35"/>
      <c r="F1273" s="35"/>
      <c r="G1273" s="35"/>
      <c r="H1273" s="35"/>
      <c r="I1273" s="30"/>
      <c r="J1273" s="35"/>
      <c r="K1273" s="35"/>
      <c r="L1273" s="35"/>
      <c r="M1273" s="35"/>
      <c r="N1273" s="35"/>
      <c r="O1273" s="35"/>
      <c r="P1273" s="35"/>
      <c r="Q1273" s="35"/>
      <c r="R1273" s="190"/>
      <c r="S1273" s="35"/>
      <c r="T1273" s="35"/>
      <c r="U1273" s="35"/>
      <c r="V1273" s="35"/>
      <c r="W1273" s="35"/>
      <c r="X1273" s="35"/>
      <c r="AA1273" s="35"/>
      <c r="AB1273" s="35"/>
      <c r="AC1273" s="35"/>
      <c r="AD1273" s="35"/>
      <c r="AE1273" s="35"/>
      <c r="AF1273" s="35"/>
      <c r="AG1273" s="35"/>
      <c r="AH1273" s="35"/>
      <c r="AI1273" s="35"/>
      <c r="AJ1273" s="35"/>
      <c r="AK1273" s="35"/>
      <c r="AL1273" s="35"/>
      <c r="AM1273" s="35"/>
      <c r="AN1273" s="35"/>
      <c r="AO1273" s="35"/>
      <c r="AP1273" s="35"/>
      <c r="AQ1273" s="35"/>
      <c r="AR1273" s="35"/>
      <c r="AS1273" s="35"/>
      <c r="AT1273" s="35"/>
      <c r="AU1273" s="35"/>
      <c r="AV1273" s="35"/>
      <c r="AW1273" s="35"/>
      <c r="AX1273" s="35"/>
      <c r="AY1273" s="35"/>
      <c r="AZ1273" s="35"/>
      <c r="BA1273" s="35"/>
      <c r="BB1273" s="35"/>
      <c r="BC1273" s="35"/>
      <c r="BD1273" s="35"/>
      <c r="BE1273" s="35"/>
      <c r="BF1273" s="35"/>
      <c r="BG1273" s="35"/>
      <c r="BH1273" s="35"/>
      <c r="BI1273" s="35"/>
      <c r="BJ1273" s="35"/>
      <c r="BK1273" s="35"/>
      <c r="BL1273" s="35"/>
      <c r="BM1273" s="35"/>
      <c r="BN1273" s="35"/>
      <c r="BO1273" s="35"/>
      <c r="BP1273" s="35"/>
      <c r="BQ1273" s="35"/>
    </row>
    <row r="1274" spans="1:69">
      <c r="A1274" s="35"/>
      <c r="B1274" s="35"/>
      <c r="C1274" s="35"/>
      <c r="D1274" s="35"/>
      <c r="E1274" s="35"/>
      <c r="F1274" s="35"/>
      <c r="G1274" s="35"/>
      <c r="H1274" s="35"/>
      <c r="I1274" s="30"/>
      <c r="J1274" s="35"/>
      <c r="K1274" s="35"/>
      <c r="L1274" s="35"/>
      <c r="M1274" s="35"/>
      <c r="N1274" s="35"/>
      <c r="O1274" s="35"/>
      <c r="P1274" s="35"/>
      <c r="Q1274" s="35"/>
      <c r="R1274" s="190"/>
      <c r="S1274" s="35"/>
      <c r="T1274" s="35"/>
      <c r="U1274" s="35"/>
      <c r="V1274" s="35"/>
      <c r="W1274" s="35"/>
      <c r="X1274" s="35"/>
      <c r="AA1274" s="35"/>
      <c r="AB1274" s="35"/>
      <c r="AC1274" s="35"/>
      <c r="AD1274" s="35"/>
      <c r="AE1274" s="35"/>
      <c r="AF1274" s="35"/>
      <c r="AG1274" s="35"/>
      <c r="AH1274" s="35"/>
      <c r="AI1274" s="35"/>
      <c r="AJ1274" s="35"/>
      <c r="AK1274" s="35"/>
      <c r="AL1274" s="35"/>
      <c r="AM1274" s="35"/>
      <c r="AN1274" s="35"/>
      <c r="AO1274" s="35"/>
      <c r="AP1274" s="35"/>
      <c r="AQ1274" s="35"/>
      <c r="AR1274" s="35"/>
      <c r="AS1274" s="35"/>
      <c r="AT1274" s="35"/>
      <c r="AU1274" s="35"/>
      <c r="AV1274" s="35"/>
      <c r="AW1274" s="35"/>
      <c r="AX1274" s="35"/>
      <c r="AY1274" s="35"/>
      <c r="AZ1274" s="35"/>
      <c r="BA1274" s="35"/>
      <c r="BB1274" s="35"/>
      <c r="BC1274" s="35"/>
      <c r="BD1274" s="35"/>
      <c r="BE1274" s="35"/>
      <c r="BF1274" s="35"/>
      <c r="BG1274" s="35"/>
      <c r="BH1274" s="35"/>
      <c r="BI1274" s="35"/>
      <c r="BJ1274" s="35"/>
      <c r="BK1274" s="35"/>
      <c r="BL1274" s="35"/>
      <c r="BM1274" s="35"/>
      <c r="BN1274" s="35"/>
      <c r="BO1274" s="35"/>
      <c r="BP1274" s="35"/>
      <c r="BQ1274" s="35"/>
    </row>
    <row r="1275" spans="1:69">
      <c r="A1275" s="35"/>
      <c r="B1275" s="35"/>
      <c r="C1275" s="35"/>
      <c r="D1275" s="35"/>
      <c r="E1275" s="35"/>
      <c r="F1275" s="35"/>
      <c r="G1275" s="35"/>
      <c r="H1275" s="35"/>
      <c r="I1275" s="30"/>
      <c r="J1275" s="35"/>
      <c r="K1275" s="35"/>
      <c r="L1275" s="35"/>
      <c r="M1275" s="35"/>
      <c r="N1275" s="35"/>
      <c r="O1275" s="35"/>
      <c r="P1275" s="35"/>
      <c r="Q1275" s="35"/>
      <c r="R1275" s="190"/>
      <c r="S1275" s="35"/>
      <c r="T1275" s="35"/>
      <c r="U1275" s="35"/>
      <c r="V1275" s="35"/>
      <c r="W1275" s="35"/>
      <c r="X1275" s="35"/>
      <c r="AA1275" s="35"/>
      <c r="AB1275" s="35"/>
      <c r="AC1275" s="35"/>
      <c r="AD1275" s="35"/>
      <c r="AE1275" s="35"/>
      <c r="AF1275" s="35"/>
      <c r="AG1275" s="35"/>
      <c r="AH1275" s="35"/>
      <c r="AI1275" s="35"/>
      <c r="AJ1275" s="35"/>
      <c r="AK1275" s="35"/>
      <c r="AL1275" s="35"/>
      <c r="AM1275" s="35"/>
      <c r="AN1275" s="35"/>
      <c r="AO1275" s="35"/>
      <c r="AP1275" s="35"/>
      <c r="AQ1275" s="35"/>
      <c r="AR1275" s="35"/>
      <c r="AS1275" s="35"/>
      <c r="AT1275" s="35"/>
      <c r="AU1275" s="35"/>
      <c r="AV1275" s="35"/>
      <c r="AW1275" s="35"/>
      <c r="AX1275" s="35"/>
      <c r="AY1275" s="35"/>
      <c r="AZ1275" s="35"/>
      <c r="BA1275" s="35"/>
      <c r="BB1275" s="35"/>
      <c r="BC1275" s="35"/>
      <c r="BD1275" s="35"/>
      <c r="BE1275" s="35"/>
      <c r="BF1275" s="35"/>
      <c r="BG1275" s="35"/>
      <c r="BH1275" s="35"/>
      <c r="BI1275" s="35"/>
      <c r="BJ1275" s="35"/>
      <c r="BK1275" s="35"/>
      <c r="BL1275" s="35"/>
      <c r="BM1275" s="35"/>
      <c r="BN1275" s="35"/>
      <c r="BO1275" s="35"/>
      <c r="BP1275" s="35"/>
      <c r="BQ1275" s="35"/>
    </row>
    <row r="1276" spans="1:69">
      <c r="A1276" s="35"/>
      <c r="B1276" s="35"/>
      <c r="C1276" s="35"/>
      <c r="D1276" s="35"/>
      <c r="E1276" s="35"/>
      <c r="F1276" s="35"/>
      <c r="G1276" s="35"/>
      <c r="H1276" s="35"/>
      <c r="I1276" s="30"/>
      <c r="J1276" s="35"/>
      <c r="K1276" s="35"/>
      <c r="L1276" s="35"/>
      <c r="M1276" s="35"/>
      <c r="N1276" s="35"/>
      <c r="O1276" s="35"/>
      <c r="P1276" s="35"/>
      <c r="Q1276" s="35"/>
      <c r="R1276" s="190"/>
      <c r="S1276" s="35"/>
      <c r="T1276" s="35"/>
      <c r="U1276" s="35"/>
      <c r="V1276" s="35"/>
      <c r="W1276" s="35"/>
      <c r="X1276" s="35"/>
      <c r="AA1276" s="35"/>
      <c r="AB1276" s="35"/>
      <c r="AC1276" s="35"/>
      <c r="AD1276" s="35"/>
      <c r="AE1276" s="35"/>
      <c r="AF1276" s="35"/>
      <c r="AG1276" s="35"/>
      <c r="AH1276" s="35"/>
      <c r="AI1276" s="35"/>
      <c r="AJ1276" s="35"/>
      <c r="AK1276" s="35"/>
      <c r="AL1276" s="35"/>
      <c r="AM1276" s="35"/>
      <c r="AN1276" s="35"/>
      <c r="AO1276" s="35"/>
      <c r="AP1276" s="35"/>
      <c r="AQ1276" s="35"/>
      <c r="AR1276" s="35"/>
      <c r="AS1276" s="35"/>
      <c r="AT1276" s="35"/>
      <c r="AU1276" s="35"/>
      <c r="AV1276" s="35"/>
      <c r="AW1276" s="35"/>
      <c r="AX1276" s="35"/>
      <c r="AY1276" s="35"/>
      <c r="AZ1276" s="35"/>
      <c r="BA1276" s="35"/>
      <c r="BB1276" s="35"/>
      <c r="BC1276" s="35"/>
      <c r="BD1276" s="35"/>
      <c r="BE1276" s="35"/>
      <c r="BF1276" s="35"/>
      <c r="BG1276" s="35"/>
      <c r="BH1276" s="35"/>
      <c r="BI1276" s="35"/>
      <c r="BJ1276" s="35"/>
      <c r="BK1276" s="35"/>
      <c r="BL1276" s="35"/>
      <c r="BM1276" s="35"/>
      <c r="BN1276" s="35"/>
      <c r="BO1276" s="35"/>
      <c r="BP1276" s="35"/>
      <c r="BQ1276" s="35"/>
    </row>
    <row r="1277" spans="1:69">
      <c r="A1277" s="35"/>
      <c r="B1277" s="35"/>
      <c r="C1277" s="35"/>
      <c r="D1277" s="35"/>
      <c r="E1277" s="35"/>
      <c r="F1277" s="35"/>
      <c r="G1277" s="35"/>
      <c r="H1277" s="35"/>
      <c r="I1277" s="30"/>
      <c r="J1277" s="35"/>
      <c r="K1277" s="35"/>
      <c r="L1277" s="35"/>
      <c r="M1277" s="35"/>
      <c r="N1277" s="35"/>
      <c r="O1277" s="35"/>
      <c r="P1277" s="35"/>
      <c r="Q1277" s="35"/>
      <c r="R1277" s="190"/>
      <c r="S1277" s="35"/>
      <c r="T1277" s="35"/>
      <c r="U1277" s="35"/>
      <c r="V1277" s="35"/>
      <c r="W1277" s="35"/>
      <c r="X1277" s="35"/>
      <c r="AA1277" s="35"/>
      <c r="AB1277" s="35"/>
      <c r="AC1277" s="35"/>
      <c r="AD1277" s="35"/>
      <c r="AE1277" s="35"/>
      <c r="AF1277" s="35"/>
      <c r="AG1277" s="35"/>
      <c r="AH1277" s="35"/>
      <c r="AI1277" s="35"/>
      <c r="AJ1277" s="35"/>
      <c r="AK1277" s="35"/>
      <c r="AL1277" s="35"/>
      <c r="AM1277" s="35"/>
      <c r="AN1277" s="35"/>
      <c r="AO1277" s="35"/>
      <c r="AP1277" s="35"/>
      <c r="AQ1277" s="35"/>
      <c r="AR1277" s="35"/>
      <c r="AS1277" s="35"/>
      <c r="AT1277" s="35"/>
      <c r="AU1277" s="35"/>
      <c r="AV1277" s="35"/>
      <c r="AW1277" s="35"/>
      <c r="AX1277" s="35"/>
      <c r="AY1277" s="35"/>
      <c r="AZ1277" s="35"/>
      <c r="BA1277" s="35"/>
      <c r="BB1277" s="35"/>
      <c r="BC1277" s="35"/>
      <c r="BD1277" s="35"/>
      <c r="BE1277" s="35"/>
      <c r="BF1277" s="35"/>
      <c r="BG1277" s="35"/>
      <c r="BH1277" s="35"/>
      <c r="BI1277" s="35"/>
      <c r="BJ1277" s="35"/>
      <c r="BK1277" s="35"/>
      <c r="BL1277" s="35"/>
      <c r="BM1277" s="35"/>
      <c r="BN1277" s="35"/>
      <c r="BO1277" s="35"/>
      <c r="BP1277" s="35"/>
      <c r="BQ1277" s="35"/>
    </row>
    <row r="1278" spans="1:69">
      <c r="A1278" s="35"/>
      <c r="B1278" s="35"/>
      <c r="C1278" s="35"/>
      <c r="D1278" s="35"/>
      <c r="E1278" s="35"/>
      <c r="F1278" s="35"/>
      <c r="G1278" s="35"/>
      <c r="H1278" s="35"/>
      <c r="I1278" s="30"/>
      <c r="J1278" s="35"/>
      <c r="K1278" s="35"/>
      <c r="L1278" s="35"/>
      <c r="M1278" s="35"/>
      <c r="N1278" s="35"/>
      <c r="O1278" s="35"/>
      <c r="P1278" s="35"/>
      <c r="Q1278" s="35"/>
      <c r="R1278" s="190"/>
      <c r="S1278" s="35"/>
      <c r="T1278" s="35"/>
      <c r="U1278" s="35"/>
      <c r="V1278" s="35"/>
      <c r="W1278" s="35"/>
      <c r="X1278" s="35"/>
      <c r="AA1278" s="35"/>
      <c r="AB1278" s="35"/>
      <c r="AC1278" s="35"/>
      <c r="AD1278" s="35"/>
      <c r="AE1278" s="35"/>
      <c r="AF1278" s="35"/>
      <c r="AG1278" s="35"/>
      <c r="AH1278" s="35"/>
      <c r="AI1278" s="35"/>
      <c r="AJ1278" s="35"/>
      <c r="AK1278" s="35"/>
      <c r="AL1278" s="35"/>
      <c r="AM1278" s="35"/>
      <c r="AN1278" s="35"/>
      <c r="AO1278" s="35"/>
      <c r="AP1278" s="35"/>
      <c r="AQ1278" s="35"/>
      <c r="AR1278" s="35"/>
      <c r="AS1278" s="35"/>
      <c r="AT1278" s="35"/>
      <c r="AU1278" s="35"/>
      <c r="AV1278" s="35"/>
      <c r="AW1278" s="35"/>
      <c r="AX1278" s="35"/>
      <c r="AY1278" s="35"/>
      <c r="AZ1278" s="35"/>
      <c r="BA1278" s="35"/>
      <c r="BB1278" s="35"/>
      <c r="BC1278" s="35"/>
      <c r="BD1278" s="35"/>
      <c r="BE1278" s="35"/>
      <c r="BF1278" s="35"/>
      <c r="BG1278" s="35"/>
      <c r="BH1278" s="35"/>
      <c r="BI1278" s="35"/>
      <c r="BJ1278" s="35"/>
      <c r="BK1278" s="35"/>
      <c r="BL1278" s="35"/>
      <c r="BM1278" s="35"/>
      <c r="BN1278" s="35"/>
      <c r="BO1278" s="35"/>
      <c r="BP1278" s="35"/>
      <c r="BQ1278" s="35"/>
    </row>
    <row r="1279" spans="1:69">
      <c r="A1279" s="35"/>
      <c r="B1279" s="35"/>
      <c r="C1279" s="35"/>
      <c r="D1279" s="35"/>
      <c r="E1279" s="35"/>
      <c r="F1279" s="35"/>
      <c r="G1279" s="35"/>
      <c r="H1279" s="35"/>
      <c r="I1279" s="30"/>
      <c r="J1279" s="35"/>
      <c r="K1279" s="35"/>
      <c r="L1279" s="35"/>
      <c r="M1279" s="35"/>
      <c r="N1279" s="35"/>
      <c r="O1279" s="35"/>
      <c r="P1279" s="35"/>
      <c r="Q1279" s="35"/>
      <c r="R1279" s="190"/>
      <c r="S1279" s="35"/>
      <c r="T1279" s="35"/>
      <c r="U1279" s="35"/>
      <c r="V1279" s="35"/>
      <c r="W1279" s="35"/>
      <c r="X1279" s="35"/>
      <c r="AA1279" s="35"/>
      <c r="AB1279" s="35"/>
      <c r="AC1279" s="35"/>
      <c r="AD1279" s="35"/>
      <c r="AE1279" s="35"/>
      <c r="AF1279" s="35"/>
      <c r="AG1279" s="35"/>
      <c r="AH1279" s="35"/>
      <c r="AI1279" s="35"/>
      <c r="AJ1279" s="35"/>
      <c r="AK1279" s="35"/>
      <c r="AL1279" s="35"/>
      <c r="AM1279" s="35"/>
      <c r="AN1279" s="35"/>
      <c r="AO1279" s="35"/>
      <c r="AP1279" s="35"/>
      <c r="AQ1279" s="35"/>
      <c r="AR1279" s="35"/>
      <c r="AS1279" s="35"/>
      <c r="AT1279" s="35"/>
      <c r="AU1279" s="35"/>
      <c r="AV1279" s="35"/>
      <c r="AW1279" s="35"/>
      <c r="AX1279" s="35"/>
      <c r="AY1279" s="35"/>
      <c r="AZ1279" s="35"/>
      <c r="BA1279" s="35"/>
      <c r="BB1279" s="35"/>
      <c r="BC1279" s="35"/>
      <c r="BD1279" s="35"/>
      <c r="BE1279" s="35"/>
      <c r="BF1279" s="35"/>
      <c r="BG1279" s="35"/>
      <c r="BH1279" s="35"/>
      <c r="BI1279" s="35"/>
      <c r="BJ1279" s="35"/>
      <c r="BK1279" s="35"/>
      <c r="BL1279" s="35"/>
      <c r="BM1279" s="35"/>
      <c r="BN1279" s="35"/>
      <c r="BO1279" s="35"/>
      <c r="BP1279" s="35"/>
      <c r="BQ1279" s="35"/>
    </row>
    <row r="1280" spans="1:69">
      <c r="A1280" s="35"/>
      <c r="B1280" s="35"/>
      <c r="C1280" s="35"/>
      <c r="D1280" s="35"/>
      <c r="E1280" s="35"/>
      <c r="F1280" s="35"/>
      <c r="G1280" s="35"/>
      <c r="H1280" s="35"/>
      <c r="I1280" s="30"/>
      <c r="J1280" s="35"/>
      <c r="K1280" s="35"/>
      <c r="L1280" s="35"/>
      <c r="M1280" s="35"/>
      <c r="N1280" s="35"/>
      <c r="O1280" s="35"/>
      <c r="P1280" s="35"/>
      <c r="Q1280" s="35"/>
      <c r="R1280" s="190"/>
      <c r="S1280" s="35"/>
      <c r="T1280" s="35"/>
      <c r="U1280" s="35"/>
      <c r="V1280" s="35"/>
      <c r="W1280" s="35"/>
      <c r="X1280" s="35"/>
      <c r="AA1280" s="35"/>
      <c r="AB1280" s="35"/>
      <c r="AC1280" s="35"/>
      <c r="AD1280" s="35"/>
      <c r="AE1280" s="35"/>
      <c r="AF1280" s="35"/>
      <c r="AG1280" s="35"/>
      <c r="AH1280" s="35"/>
      <c r="AI1280" s="35"/>
      <c r="AJ1280" s="35"/>
      <c r="AK1280" s="35"/>
      <c r="AL1280" s="35"/>
      <c r="AM1280" s="35"/>
      <c r="AN1280" s="35"/>
      <c r="AO1280" s="35"/>
      <c r="AP1280" s="35"/>
      <c r="AQ1280" s="35"/>
      <c r="AR1280" s="35"/>
      <c r="AS1280" s="35"/>
      <c r="AT1280" s="35"/>
      <c r="AU1280" s="35"/>
      <c r="AV1280" s="35"/>
      <c r="AW1280" s="35"/>
      <c r="AX1280" s="35"/>
      <c r="AY1280" s="35"/>
      <c r="AZ1280" s="35"/>
      <c r="BA1280" s="35"/>
      <c r="BB1280" s="35"/>
      <c r="BC1280" s="35"/>
      <c r="BD1280" s="35"/>
      <c r="BE1280" s="35"/>
      <c r="BF1280" s="35"/>
      <c r="BG1280" s="35"/>
      <c r="BH1280" s="35"/>
      <c r="BI1280" s="35"/>
      <c r="BJ1280" s="35"/>
      <c r="BK1280" s="35"/>
      <c r="BL1280" s="35"/>
      <c r="BM1280" s="35"/>
      <c r="BN1280" s="35"/>
      <c r="BO1280" s="35"/>
      <c r="BP1280" s="35"/>
      <c r="BQ1280" s="35"/>
    </row>
    <row r="1281" spans="1:69">
      <c r="A1281" s="35"/>
      <c r="B1281" s="35"/>
      <c r="C1281" s="35"/>
      <c r="D1281" s="35"/>
      <c r="E1281" s="35"/>
      <c r="F1281" s="35"/>
      <c r="G1281" s="35"/>
      <c r="H1281" s="35"/>
      <c r="I1281" s="30"/>
      <c r="J1281" s="35"/>
      <c r="K1281" s="35"/>
      <c r="L1281" s="35"/>
      <c r="M1281" s="35"/>
      <c r="N1281" s="35"/>
      <c r="O1281" s="35"/>
      <c r="P1281" s="35"/>
      <c r="Q1281" s="35"/>
      <c r="R1281" s="190"/>
      <c r="S1281" s="35"/>
      <c r="T1281" s="35"/>
      <c r="U1281" s="35"/>
      <c r="V1281" s="35"/>
      <c r="W1281" s="35"/>
      <c r="X1281" s="35"/>
      <c r="AA1281" s="35"/>
      <c r="AB1281" s="35"/>
      <c r="AC1281" s="35"/>
      <c r="AD1281" s="35"/>
      <c r="AE1281" s="35"/>
      <c r="AF1281" s="35"/>
      <c r="AG1281" s="35"/>
      <c r="AH1281" s="35"/>
      <c r="AI1281" s="35"/>
      <c r="AJ1281" s="35"/>
      <c r="AK1281" s="35"/>
      <c r="AL1281" s="35"/>
      <c r="AM1281" s="35"/>
      <c r="AN1281" s="35"/>
      <c r="AO1281" s="35"/>
      <c r="AP1281" s="35"/>
      <c r="AQ1281" s="35"/>
      <c r="AR1281" s="35"/>
      <c r="AS1281" s="35"/>
      <c r="AT1281" s="35"/>
      <c r="AU1281" s="35"/>
      <c r="AV1281" s="35"/>
      <c r="AW1281" s="35"/>
      <c r="AX1281" s="35"/>
      <c r="AY1281" s="35"/>
      <c r="AZ1281" s="35"/>
      <c r="BA1281" s="35"/>
      <c r="BB1281" s="35"/>
      <c r="BC1281" s="35"/>
      <c r="BD1281" s="35"/>
      <c r="BE1281" s="35"/>
      <c r="BF1281" s="35"/>
      <c r="BG1281" s="35"/>
      <c r="BH1281" s="35"/>
      <c r="BI1281" s="35"/>
      <c r="BJ1281" s="35"/>
      <c r="BK1281" s="35"/>
      <c r="BL1281" s="35"/>
      <c r="BM1281" s="35"/>
      <c r="BN1281" s="35"/>
      <c r="BO1281" s="35"/>
      <c r="BP1281" s="35"/>
      <c r="BQ1281" s="35"/>
    </row>
    <row r="1282" spans="1:69">
      <c r="A1282" s="35"/>
      <c r="B1282" s="35"/>
      <c r="C1282" s="35"/>
      <c r="D1282" s="35"/>
      <c r="E1282" s="35"/>
      <c r="F1282" s="35"/>
      <c r="G1282" s="35"/>
      <c r="H1282" s="35"/>
      <c r="I1282" s="30"/>
      <c r="J1282" s="35"/>
      <c r="K1282" s="35"/>
      <c r="L1282" s="35"/>
      <c r="M1282" s="35"/>
      <c r="N1282" s="35"/>
      <c r="O1282" s="35"/>
      <c r="P1282" s="35"/>
      <c r="Q1282" s="35"/>
      <c r="R1282" s="190"/>
      <c r="S1282" s="35"/>
      <c r="T1282" s="35"/>
      <c r="U1282" s="35"/>
      <c r="V1282" s="35"/>
      <c r="W1282" s="35"/>
      <c r="X1282" s="35"/>
      <c r="AA1282" s="35"/>
      <c r="AB1282" s="35"/>
      <c r="AC1282" s="35"/>
      <c r="AD1282" s="35"/>
      <c r="AE1282" s="35"/>
      <c r="AF1282" s="35"/>
      <c r="AG1282" s="35"/>
      <c r="AH1282" s="35"/>
      <c r="AI1282" s="35"/>
      <c r="AJ1282" s="35"/>
      <c r="AK1282" s="35"/>
      <c r="AL1282" s="35"/>
      <c r="AM1282" s="35"/>
      <c r="AN1282" s="35"/>
      <c r="AO1282" s="35"/>
      <c r="AP1282" s="35"/>
      <c r="AQ1282" s="35"/>
      <c r="AR1282" s="35"/>
      <c r="AS1282" s="35"/>
      <c r="AT1282" s="35"/>
      <c r="AU1282" s="35"/>
      <c r="AV1282" s="35"/>
      <c r="AW1282" s="35"/>
      <c r="AX1282" s="35"/>
      <c r="AY1282" s="35"/>
      <c r="AZ1282" s="35"/>
      <c r="BA1282" s="35"/>
      <c r="BB1282" s="35"/>
      <c r="BC1282" s="35"/>
      <c r="BD1282" s="35"/>
      <c r="BE1282" s="35"/>
      <c r="BF1282" s="35"/>
      <c r="BG1282" s="35"/>
      <c r="BH1282" s="35"/>
      <c r="BI1282" s="35"/>
      <c r="BJ1282" s="35"/>
      <c r="BK1282" s="35"/>
      <c r="BL1282" s="35"/>
      <c r="BM1282" s="35"/>
      <c r="BN1282" s="35"/>
      <c r="BO1282" s="35"/>
      <c r="BP1282" s="35"/>
      <c r="BQ1282" s="35"/>
    </row>
    <row r="1283" spans="1:69">
      <c r="A1283" s="35"/>
      <c r="B1283" s="35"/>
      <c r="C1283" s="35"/>
      <c r="D1283" s="35"/>
      <c r="E1283" s="35"/>
      <c r="F1283" s="35"/>
      <c r="G1283" s="35"/>
      <c r="H1283" s="35"/>
      <c r="I1283" s="30"/>
      <c r="J1283" s="35"/>
      <c r="K1283" s="35"/>
      <c r="L1283" s="35"/>
      <c r="M1283" s="35"/>
      <c r="N1283" s="35"/>
      <c r="O1283" s="35"/>
      <c r="P1283" s="35"/>
      <c r="Q1283" s="35"/>
      <c r="R1283" s="190"/>
      <c r="S1283" s="35"/>
      <c r="T1283" s="35"/>
      <c r="U1283" s="35"/>
      <c r="V1283" s="35"/>
      <c r="W1283" s="35"/>
      <c r="X1283" s="35"/>
      <c r="AA1283" s="35"/>
      <c r="AB1283" s="35"/>
      <c r="AC1283" s="35"/>
      <c r="AD1283" s="35"/>
      <c r="AE1283" s="35"/>
      <c r="AF1283" s="35"/>
      <c r="AG1283" s="35"/>
      <c r="AH1283" s="35"/>
      <c r="AI1283" s="35"/>
      <c r="AJ1283" s="35"/>
      <c r="AK1283" s="35"/>
      <c r="AL1283" s="35"/>
      <c r="AM1283" s="35"/>
      <c r="AN1283" s="35"/>
      <c r="AO1283" s="35"/>
      <c r="AP1283" s="35"/>
      <c r="AQ1283" s="35"/>
      <c r="AR1283" s="35"/>
      <c r="AS1283" s="35"/>
      <c r="AT1283" s="35"/>
      <c r="AU1283" s="35"/>
      <c r="AV1283" s="35"/>
      <c r="AW1283" s="35"/>
      <c r="AX1283" s="35"/>
      <c r="AY1283" s="35"/>
      <c r="AZ1283" s="35"/>
      <c r="BA1283" s="35"/>
      <c r="BB1283" s="35"/>
      <c r="BC1283" s="35"/>
      <c r="BD1283" s="35"/>
      <c r="BE1283" s="35"/>
      <c r="BF1283" s="35"/>
      <c r="BG1283" s="35"/>
      <c r="BH1283" s="35"/>
      <c r="BI1283" s="35"/>
      <c r="BJ1283" s="35"/>
      <c r="BK1283" s="35"/>
      <c r="BL1283" s="35"/>
      <c r="BM1283" s="35"/>
      <c r="BN1283" s="35"/>
      <c r="BO1283" s="35"/>
      <c r="BP1283" s="35"/>
      <c r="BQ1283" s="35"/>
    </row>
    <row r="1284" spans="1:69">
      <c r="A1284" s="35"/>
      <c r="B1284" s="35"/>
      <c r="C1284" s="35"/>
      <c r="D1284" s="35"/>
      <c r="E1284" s="35"/>
      <c r="F1284" s="35"/>
      <c r="G1284" s="35"/>
      <c r="H1284" s="35"/>
      <c r="I1284" s="30"/>
      <c r="J1284" s="35"/>
      <c r="K1284" s="35"/>
      <c r="L1284" s="35"/>
      <c r="M1284" s="35"/>
      <c r="N1284" s="35"/>
      <c r="O1284" s="35"/>
      <c r="P1284" s="35"/>
      <c r="Q1284" s="35"/>
      <c r="R1284" s="190"/>
      <c r="S1284" s="35"/>
      <c r="T1284" s="35"/>
      <c r="U1284" s="35"/>
      <c r="V1284" s="35"/>
      <c r="W1284" s="35"/>
      <c r="X1284" s="35"/>
      <c r="AA1284" s="35"/>
      <c r="AB1284" s="35"/>
      <c r="AC1284" s="35"/>
      <c r="AD1284" s="35"/>
      <c r="AE1284" s="35"/>
      <c r="AF1284" s="35"/>
      <c r="AG1284" s="35"/>
      <c r="AH1284" s="35"/>
      <c r="AI1284" s="35"/>
      <c r="AJ1284" s="35"/>
      <c r="AK1284" s="35"/>
      <c r="AL1284" s="35"/>
      <c r="AM1284" s="35"/>
      <c r="AN1284" s="35"/>
      <c r="AO1284" s="35"/>
      <c r="AP1284" s="35"/>
      <c r="AQ1284" s="35"/>
      <c r="AR1284" s="35"/>
      <c r="AS1284" s="35"/>
      <c r="AT1284" s="35"/>
      <c r="AU1284" s="35"/>
      <c r="AV1284" s="35"/>
      <c r="AW1284" s="35"/>
      <c r="AX1284" s="35"/>
      <c r="AY1284" s="35"/>
      <c r="AZ1284" s="35"/>
      <c r="BA1284" s="35"/>
      <c r="BB1284" s="35"/>
      <c r="BC1284" s="35"/>
      <c r="BD1284" s="35"/>
      <c r="BE1284" s="35"/>
      <c r="BF1284" s="35"/>
      <c r="BG1284" s="35"/>
      <c r="BH1284" s="35"/>
      <c r="BI1284" s="35"/>
      <c r="BJ1284" s="35"/>
      <c r="BK1284" s="35"/>
      <c r="BL1284" s="35"/>
      <c r="BM1284" s="35"/>
      <c r="BN1284" s="35"/>
      <c r="BO1284" s="35"/>
      <c r="BP1284" s="35"/>
      <c r="BQ1284" s="35"/>
    </row>
    <row r="1285" spans="1:69">
      <c r="A1285" s="35"/>
      <c r="B1285" s="35"/>
      <c r="C1285" s="35"/>
      <c r="D1285" s="35"/>
      <c r="E1285" s="35"/>
      <c r="F1285" s="35"/>
      <c r="G1285" s="35"/>
      <c r="H1285" s="35"/>
      <c r="I1285" s="30"/>
      <c r="J1285" s="35"/>
      <c r="K1285" s="35"/>
      <c r="L1285" s="35"/>
      <c r="M1285" s="35"/>
      <c r="N1285" s="35"/>
      <c r="O1285" s="35"/>
      <c r="P1285" s="35"/>
      <c r="Q1285" s="35"/>
      <c r="R1285" s="190"/>
      <c r="S1285" s="35"/>
      <c r="T1285" s="35"/>
      <c r="U1285" s="35"/>
      <c r="V1285" s="35"/>
      <c r="W1285" s="35"/>
      <c r="X1285" s="35"/>
      <c r="AA1285" s="35"/>
      <c r="AB1285" s="35"/>
      <c r="AC1285" s="35"/>
      <c r="AD1285" s="35"/>
      <c r="AE1285" s="35"/>
      <c r="AF1285" s="35"/>
      <c r="AG1285" s="35"/>
      <c r="AH1285" s="35"/>
      <c r="AI1285" s="35"/>
      <c r="AJ1285" s="35"/>
      <c r="AK1285" s="35"/>
      <c r="AL1285" s="35"/>
      <c r="AM1285" s="35"/>
      <c r="AN1285" s="35"/>
      <c r="AO1285" s="35"/>
      <c r="AP1285" s="35"/>
      <c r="AQ1285" s="35"/>
      <c r="AR1285" s="35"/>
      <c r="AS1285" s="35"/>
      <c r="AT1285" s="35"/>
      <c r="AU1285" s="35"/>
      <c r="AV1285" s="35"/>
      <c r="AW1285" s="35"/>
      <c r="AX1285" s="35"/>
      <c r="AY1285" s="35"/>
      <c r="AZ1285" s="35"/>
      <c r="BA1285" s="35"/>
      <c r="BB1285" s="35"/>
      <c r="BC1285" s="35"/>
      <c r="BD1285" s="35"/>
      <c r="BE1285" s="35"/>
      <c r="BF1285" s="35"/>
      <c r="BG1285" s="35"/>
      <c r="BH1285" s="35"/>
      <c r="BI1285" s="35"/>
      <c r="BJ1285" s="35"/>
      <c r="BK1285" s="35"/>
      <c r="BL1285" s="35"/>
      <c r="BM1285" s="35"/>
      <c r="BN1285" s="35"/>
      <c r="BO1285" s="35"/>
      <c r="BP1285" s="35"/>
      <c r="BQ1285" s="35"/>
    </row>
    <row r="1286" spans="1:69">
      <c r="A1286" s="35"/>
      <c r="B1286" s="35"/>
      <c r="C1286" s="35"/>
      <c r="D1286" s="35"/>
      <c r="E1286" s="35"/>
      <c r="F1286" s="35"/>
      <c r="G1286" s="35"/>
      <c r="H1286" s="35"/>
      <c r="I1286" s="30"/>
      <c r="J1286" s="35"/>
      <c r="K1286" s="35"/>
      <c r="L1286" s="35"/>
      <c r="M1286" s="35"/>
      <c r="N1286" s="35"/>
      <c r="O1286" s="35"/>
      <c r="P1286" s="35"/>
      <c r="Q1286" s="35"/>
      <c r="R1286" s="190"/>
      <c r="S1286" s="35"/>
      <c r="T1286" s="35"/>
      <c r="U1286" s="35"/>
      <c r="V1286" s="35"/>
      <c r="W1286" s="35"/>
      <c r="X1286" s="35"/>
      <c r="AA1286" s="35"/>
      <c r="AB1286" s="35"/>
      <c r="AC1286" s="35"/>
      <c r="AD1286" s="35"/>
      <c r="AE1286" s="35"/>
      <c r="AF1286" s="35"/>
      <c r="AG1286" s="35"/>
      <c r="AH1286" s="35"/>
      <c r="AI1286" s="35"/>
      <c r="AJ1286" s="35"/>
      <c r="AK1286" s="35"/>
      <c r="AL1286" s="35"/>
      <c r="AM1286" s="35"/>
      <c r="AN1286" s="35"/>
      <c r="AO1286" s="35"/>
      <c r="AP1286" s="35"/>
      <c r="AQ1286" s="35"/>
      <c r="AR1286" s="35"/>
      <c r="AS1286" s="35"/>
      <c r="AT1286" s="35"/>
      <c r="AU1286" s="35"/>
      <c r="AV1286" s="35"/>
      <c r="AW1286" s="35"/>
      <c r="AX1286" s="35"/>
      <c r="AY1286" s="35"/>
      <c r="AZ1286" s="35"/>
      <c r="BA1286" s="35"/>
      <c r="BB1286" s="35"/>
      <c r="BC1286" s="35"/>
      <c r="BD1286" s="35"/>
      <c r="BE1286" s="35"/>
      <c r="BF1286" s="35"/>
      <c r="BG1286" s="35"/>
      <c r="BH1286" s="35"/>
      <c r="BI1286" s="35"/>
      <c r="BJ1286" s="35"/>
      <c r="BK1286" s="35"/>
      <c r="BL1286" s="35"/>
      <c r="BM1286" s="35"/>
      <c r="BN1286" s="35"/>
      <c r="BO1286" s="35"/>
      <c r="BP1286" s="35"/>
      <c r="BQ1286" s="35"/>
    </row>
    <row r="1287" spans="1:69">
      <c r="A1287" s="35"/>
      <c r="B1287" s="35"/>
      <c r="C1287" s="35"/>
      <c r="D1287" s="35"/>
      <c r="E1287" s="35"/>
      <c r="F1287" s="35"/>
      <c r="G1287" s="35"/>
      <c r="H1287" s="35"/>
      <c r="I1287" s="30"/>
      <c r="J1287" s="35"/>
      <c r="K1287" s="35"/>
      <c r="L1287" s="35"/>
      <c r="M1287" s="35"/>
      <c r="N1287" s="35"/>
      <c r="O1287" s="35"/>
      <c r="P1287" s="35"/>
      <c r="Q1287" s="35"/>
      <c r="R1287" s="190"/>
      <c r="S1287" s="35"/>
      <c r="T1287" s="35"/>
      <c r="U1287" s="35"/>
      <c r="V1287" s="35"/>
      <c r="W1287" s="35"/>
      <c r="X1287" s="35"/>
      <c r="AA1287" s="35"/>
      <c r="AB1287" s="35"/>
      <c r="AC1287" s="35"/>
      <c r="AD1287" s="35"/>
      <c r="AE1287" s="35"/>
      <c r="AF1287" s="35"/>
      <c r="AG1287" s="35"/>
      <c r="AH1287" s="35"/>
      <c r="AI1287" s="35"/>
      <c r="AJ1287" s="35"/>
      <c r="AK1287" s="35"/>
      <c r="AL1287" s="35"/>
      <c r="AM1287" s="35"/>
      <c r="AN1287" s="35"/>
      <c r="AO1287" s="35"/>
      <c r="AP1287" s="35"/>
      <c r="AQ1287" s="35"/>
      <c r="AR1287" s="35"/>
      <c r="AS1287" s="35"/>
      <c r="AT1287" s="35"/>
      <c r="AU1287" s="35"/>
      <c r="AV1287" s="35"/>
      <c r="AW1287" s="35"/>
      <c r="AX1287" s="35"/>
      <c r="AY1287" s="35"/>
      <c r="AZ1287" s="35"/>
      <c r="BA1287" s="35"/>
      <c r="BB1287" s="35"/>
      <c r="BC1287" s="35"/>
      <c r="BD1287" s="35"/>
      <c r="BE1287" s="35"/>
      <c r="BF1287" s="35"/>
      <c r="BG1287" s="35"/>
      <c r="BH1287" s="35"/>
      <c r="BI1287" s="35"/>
      <c r="BJ1287" s="35"/>
      <c r="BK1287" s="35"/>
      <c r="BL1287" s="35"/>
      <c r="BM1287" s="35"/>
      <c r="BN1287" s="35"/>
      <c r="BO1287" s="35"/>
      <c r="BP1287" s="35"/>
      <c r="BQ1287" s="35"/>
    </row>
    <row r="1288" spans="1:69">
      <c r="A1288" s="35"/>
      <c r="B1288" s="35"/>
      <c r="C1288" s="35"/>
      <c r="D1288" s="35"/>
      <c r="E1288" s="35"/>
      <c r="F1288" s="35"/>
      <c r="G1288" s="35"/>
      <c r="H1288" s="35"/>
      <c r="I1288" s="30"/>
      <c r="J1288" s="35"/>
      <c r="K1288" s="35"/>
      <c r="L1288" s="35"/>
      <c r="M1288" s="35"/>
      <c r="N1288" s="35"/>
      <c r="O1288" s="35"/>
      <c r="P1288" s="35"/>
      <c r="Q1288" s="35"/>
      <c r="R1288" s="190"/>
      <c r="S1288" s="35"/>
      <c r="T1288" s="35"/>
      <c r="U1288" s="35"/>
      <c r="V1288" s="35"/>
      <c r="W1288" s="35"/>
      <c r="X1288" s="35"/>
      <c r="AA1288" s="35"/>
      <c r="AB1288" s="35"/>
      <c r="AC1288" s="35"/>
      <c r="AD1288" s="35"/>
      <c r="AE1288" s="35"/>
      <c r="AF1288" s="35"/>
      <c r="AG1288" s="35"/>
      <c r="AH1288" s="35"/>
      <c r="AI1288" s="35"/>
      <c r="AJ1288" s="35"/>
      <c r="AK1288" s="35"/>
      <c r="AL1288" s="35"/>
      <c r="AM1288" s="35"/>
      <c r="AN1288" s="35"/>
      <c r="AO1288" s="35"/>
      <c r="AP1288" s="35"/>
      <c r="AQ1288" s="35"/>
      <c r="AR1288" s="35"/>
      <c r="AS1288" s="35"/>
      <c r="AT1288" s="35"/>
      <c r="AU1288" s="35"/>
      <c r="AV1288" s="35"/>
      <c r="AW1288" s="35"/>
      <c r="AX1288" s="35"/>
      <c r="AY1288" s="35"/>
      <c r="AZ1288" s="35"/>
      <c r="BA1288" s="35"/>
      <c r="BB1288" s="35"/>
      <c r="BC1288" s="35"/>
      <c r="BD1288" s="35"/>
      <c r="BE1288" s="35"/>
      <c r="BF1288" s="35"/>
      <c r="BG1288" s="35"/>
      <c r="BH1288" s="35"/>
      <c r="BI1288" s="35"/>
      <c r="BJ1288" s="35"/>
      <c r="BK1288" s="35"/>
      <c r="BL1288" s="35"/>
      <c r="BM1288" s="35"/>
      <c r="BN1288" s="35"/>
      <c r="BO1288" s="35"/>
      <c r="BP1288" s="35"/>
      <c r="BQ1288" s="35"/>
    </row>
    <row r="1289" spans="1:69">
      <c r="A1289" s="35"/>
      <c r="B1289" s="35"/>
      <c r="C1289" s="35"/>
      <c r="D1289" s="35"/>
      <c r="E1289" s="35"/>
      <c r="F1289" s="35"/>
      <c r="G1289" s="35"/>
      <c r="H1289" s="35"/>
      <c r="I1289" s="30"/>
      <c r="J1289" s="35"/>
      <c r="K1289" s="35"/>
      <c r="L1289" s="35"/>
      <c r="M1289" s="35"/>
      <c r="N1289" s="35"/>
      <c r="O1289" s="35"/>
      <c r="P1289" s="35"/>
      <c r="Q1289" s="35"/>
      <c r="R1289" s="190"/>
      <c r="S1289" s="35"/>
      <c r="T1289" s="35"/>
      <c r="U1289" s="35"/>
      <c r="V1289" s="35"/>
      <c r="W1289" s="35"/>
      <c r="X1289" s="35"/>
      <c r="AA1289" s="35"/>
      <c r="AB1289" s="35"/>
      <c r="AC1289" s="35"/>
      <c r="AD1289" s="35"/>
      <c r="AE1289" s="35"/>
      <c r="AF1289" s="35"/>
      <c r="AG1289" s="35"/>
      <c r="AH1289" s="35"/>
      <c r="AI1289" s="35"/>
      <c r="AJ1289" s="35"/>
      <c r="AK1289" s="35"/>
      <c r="AL1289" s="35"/>
      <c r="AM1289" s="35"/>
      <c r="AN1289" s="35"/>
      <c r="AO1289" s="35"/>
      <c r="AP1289" s="35"/>
      <c r="AQ1289" s="35"/>
      <c r="AR1289" s="35"/>
      <c r="AS1289" s="35"/>
      <c r="AT1289" s="35"/>
      <c r="AU1289" s="35"/>
      <c r="BE1289" s="35"/>
      <c r="BF1289" s="35"/>
      <c r="BG1289" s="35"/>
      <c r="BH1289" s="35"/>
      <c r="BI1289" s="35"/>
      <c r="BJ1289" s="35"/>
      <c r="BK1289" s="35"/>
      <c r="BL1289" s="35"/>
      <c r="BM1289" s="35"/>
      <c r="BN1289" s="35"/>
      <c r="BO1289" s="35"/>
      <c r="BP1289" s="35"/>
      <c r="BQ1289" s="35"/>
    </row>
    <row r="1290" spans="1:69">
      <c r="AT1290" s="35"/>
    </row>
  </sheetData>
  <customSheetViews>
    <customSheetView guid="{5D6FF065-D1C6-42CA-952C-3DC199329BB6}" scale="80" showAutoFilter="1">
      <pane ySplit="7" topLeftCell="A8" activePane="bottomLeft" state="frozen"/>
      <selection pane="bottomLeft" activeCell="O501" sqref="O501"/>
      <pageMargins left="0.7" right="0.7" top="0.75" bottom="0.75" header="0.3" footer="0.3"/>
      <pageSetup paperSize="9" orientation="portrait" verticalDpi="0" r:id="rId1"/>
      <autoFilter ref="A8:X406"/>
    </customSheetView>
    <customSheetView guid="{D721B63B-50FD-48C3-AB29-24B845CEB403}" scale="80" showAutoFilter="1">
      <pane ySplit="7" topLeftCell="A8" activePane="bottomLeft" state="frozen"/>
      <selection pane="bottomLeft" activeCell="M281" sqref="M281:M288"/>
      <pageMargins left="0.7" right="0.7" top="0.75" bottom="0.75" header="0.3" footer="0.3"/>
      <pageSetup paperSize="9" orientation="portrait" verticalDpi="0" r:id="rId2"/>
      <autoFilter ref="A8:X406"/>
    </customSheetView>
  </customSheetViews>
  <mergeCells count="544">
    <mergeCell ref="Y6:Z6"/>
    <mergeCell ref="H1:N1"/>
    <mergeCell ref="X399:X429"/>
    <mergeCell ref="W6:X6"/>
    <mergeCell ref="S2:AC2"/>
    <mergeCell ref="H2:H3"/>
    <mergeCell ref="I2:I3"/>
    <mergeCell ref="J2:N2"/>
    <mergeCell ref="O2:O3"/>
    <mergeCell ref="P2:P3"/>
    <mergeCell ref="W99:W113"/>
    <mergeCell ref="X99:X128"/>
    <mergeCell ref="W114:W128"/>
    <mergeCell ref="N69:N98"/>
    <mergeCell ref="U69:U83"/>
    <mergeCell ref="V69:V98"/>
    <mergeCell ref="W69:W83"/>
    <mergeCell ref="X69:X98"/>
    <mergeCell ref="W219:W233"/>
    <mergeCell ref="X219:X248"/>
    <mergeCell ref="W234:W248"/>
    <mergeCell ref="N189:N218"/>
    <mergeCell ref="U189:U203"/>
    <mergeCell ref="X189:X218"/>
    <mergeCell ref="A6:A7"/>
    <mergeCell ref="B6:B7"/>
    <mergeCell ref="C6:C7"/>
    <mergeCell ref="D6:D7"/>
    <mergeCell ref="E6:M6"/>
    <mergeCell ref="N6:N7"/>
    <mergeCell ref="O6:V6"/>
    <mergeCell ref="X9:X38"/>
    <mergeCell ref="U24:U38"/>
    <mergeCell ref="A9:A38"/>
    <mergeCell ref="B9:B23"/>
    <mergeCell ref="C9:C23"/>
    <mergeCell ref="D9:D23"/>
    <mergeCell ref="L9:L23"/>
    <mergeCell ref="M9:M38"/>
    <mergeCell ref="W24:W38"/>
    <mergeCell ref="N9:N38"/>
    <mergeCell ref="U9:U23"/>
    <mergeCell ref="V9:V38"/>
    <mergeCell ref="W9:W23"/>
    <mergeCell ref="L24:L38"/>
    <mergeCell ref="B24:B38"/>
    <mergeCell ref="C24:C38"/>
    <mergeCell ref="D24:D38"/>
    <mergeCell ref="A39:A68"/>
    <mergeCell ref="B39:B53"/>
    <mergeCell ref="C39:C53"/>
    <mergeCell ref="D39:D53"/>
    <mergeCell ref="L39:L53"/>
    <mergeCell ref="M39:M68"/>
    <mergeCell ref="N39:N68"/>
    <mergeCell ref="U39:U53"/>
    <mergeCell ref="V39:V68"/>
    <mergeCell ref="D69:D83"/>
    <mergeCell ref="L69:L83"/>
    <mergeCell ref="M69:M98"/>
    <mergeCell ref="W39:W53"/>
    <mergeCell ref="X39:X68"/>
    <mergeCell ref="B54:B68"/>
    <mergeCell ref="C54:C68"/>
    <mergeCell ref="D54:D68"/>
    <mergeCell ref="L54:L68"/>
    <mergeCell ref="U54:U68"/>
    <mergeCell ref="W54:W68"/>
    <mergeCell ref="W84:W98"/>
    <mergeCell ref="U84:U98"/>
    <mergeCell ref="C99:C113"/>
    <mergeCell ref="D99:D113"/>
    <mergeCell ref="L99:L113"/>
    <mergeCell ref="M99:M128"/>
    <mergeCell ref="N99:N128"/>
    <mergeCell ref="U99:U113"/>
    <mergeCell ref="V99:V128"/>
    <mergeCell ref="B114:B128"/>
    <mergeCell ref="C114:C128"/>
    <mergeCell ref="D114:D128"/>
    <mergeCell ref="L114:L128"/>
    <mergeCell ref="U114:U128"/>
    <mergeCell ref="A69:A98"/>
    <mergeCell ref="B69:B83"/>
    <mergeCell ref="C69:C83"/>
    <mergeCell ref="A189:A218"/>
    <mergeCell ref="B189:B203"/>
    <mergeCell ref="C189:C203"/>
    <mergeCell ref="D189:D203"/>
    <mergeCell ref="L189:L203"/>
    <mergeCell ref="B84:B98"/>
    <mergeCell ref="C84:C98"/>
    <mergeCell ref="D84:D98"/>
    <mergeCell ref="L84:L98"/>
    <mergeCell ref="A129:A158"/>
    <mergeCell ref="B129:B143"/>
    <mergeCell ref="C129:C143"/>
    <mergeCell ref="D129:D143"/>
    <mergeCell ref="L129:L143"/>
    <mergeCell ref="A159:A188"/>
    <mergeCell ref="B144:B158"/>
    <mergeCell ref="C144:C158"/>
    <mergeCell ref="D144:D158"/>
    <mergeCell ref="L144:L158"/>
    <mergeCell ref="A99:A128"/>
    <mergeCell ref="B99:B113"/>
    <mergeCell ref="V129:V158"/>
    <mergeCell ref="W129:W143"/>
    <mergeCell ref="X159:X188"/>
    <mergeCell ref="B174:B188"/>
    <mergeCell ref="C174:C188"/>
    <mergeCell ref="D174:D188"/>
    <mergeCell ref="L174:L188"/>
    <mergeCell ref="U174:U188"/>
    <mergeCell ref="W174:W188"/>
    <mergeCell ref="B159:B173"/>
    <mergeCell ref="C159:C173"/>
    <mergeCell ref="D159:D173"/>
    <mergeCell ref="L159:L173"/>
    <mergeCell ref="M159:M188"/>
    <mergeCell ref="N159:N188"/>
    <mergeCell ref="U159:U173"/>
    <mergeCell ref="V159:V188"/>
    <mergeCell ref="W159:W173"/>
    <mergeCell ref="X129:X158"/>
    <mergeCell ref="U144:U158"/>
    <mergeCell ref="M129:M158"/>
    <mergeCell ref="W144:W158"/>
    <mergeCell ref="N129:N158"/>
    <mergeCell ref="U129:U143"/>
    <mergeCell ref="X249:X278"/>
    <mergeCell ref="B264:B278"/>
    <mergeCell ref="C264:C278"/>
    <mergeCell ref="D264:D278"/>
    <mergeCell ref="L264:L278"/>
    <mergeCell ref="U264:U278"/>
    <mergeCell ref="A219:A248"/>
    <mergeCell ref="B219:B233"/>
    <mergeCell ref="C219:C233"/>
    <mergeCell ref="D219:D233"/>
    <mergeCell ref="L219:L233"/>
    <mergeCell ref="M219:M248"/>
    <mergeCell ref="N219:N248"/>
    <mergeCell ref="U219:U233"/>
    <mergeCell ref="V219:V248"/>
    <mergeCell ref="B234:B248"/>
    <mergeCell ref="C234:C248"/>
    <mergeCell ref="D234:D248"/>
    <mergeCell ref="L234:L248"/>
    <mergeCell ref="U234:U248"/>
    <mergeCell ref="A249:A278"/>
    <mergeCell ref="B249:B263"/>
    <mergeCell ref="C249:C263"/>
    <mergeCell ref="D249:D263"/>
    <mergeCell ref="L249:L263"/>
    <mergeCell ref="M249:M278"/>
    <mergeCell ref="W264:W278"/>
    <mergeCell ref="N249:N278"/>
    <mergeCell ref="U249:U263"/>
    <mergeCell ref="V249:V278"/>
    <mergeCell ref="W249:W263"/>
    <mergeCell ref="B204:B218"/>
    <mergeCell ref="C204:C218"/>
    <mergeCell ref="D204:D218"/>
    <mergeCell ref="L204:L218"/>
    <mergeCell ref="U204:U218"/>
    <mergeCell ref="M189:M218"/>
    <mergeCell ref="W204:W218"/>
    <mergeCell ref="W189:W203"/>
    <mergeCell ref="V189:V218"/>
    <mergeCell ref="A309:A338"/>
    <mergeCell ref="B309:B323"/>
    <mergeCell ref="C309:C323"/>
    <mergeCell ref="D309:D323"/>
    <mergeCell ref="L309:L323"/>
    <mergeCell ref="M309:M338"/>
    <mergeCell ref="W279:W293"/>
    <mergeCell ref="X279:X308"/>
    <mergeCell ref="B294:B308"/>
    <mergeCell ref="C294:C308"/>
    <mergeCell ref="D294:D308"/>
    <mergeCell ref="L294:L308"/>
    <mergeCell ref="U294:U308"/>
    <mergeCell ref="W294:W308"/>
    <mergeCell ref="A279:A308"/>
    <mergeCell ref="B279:B293"/>
    <mergeCell ref="C279:C293"/>
    <mergeCell ref="D279:D293"/>
    <mergeCell ref="L279:L293"/>
    <mergeCell ref="M279:M308"/>
    <mergeCell ref="N279:N308"/>
    <mergeCell ref="U279:U293"/>
    <mergeCell ref="V279:V308"/>
    <mergeCell ref="A339:A368"/>
    <mergeCell ref="B339:B353"/>
    <mergeCell ref="C339:C353"/>
    <mergeCell ref="D339:D353"/>
    <mergeCell ref="L339:L353"/>
    <mergeCell ref="M339:M368"/>
    <mergeCell ref="N339:N368"/>
    <mergeCell ref="U339:U353"/>
    <mergeCell ref="V339:V368"/>
    <mergeCell ref="W339:W353"/>
    <mergeCell ref="X339:X368"/>
    <mergeCell ref="B354:B368"/>
    <mergeCell ref="C354:C368"/>
    <mergeCell ref="D354:D368"/>
    <mergeCell ref="L354:L368"/>
    <mergeCell ref="U354:U368"/>
    <mergeCell ref="W354:W368"/>
    <mergeCell ref="W324:W338"/>
    <mergeCell ref="N309:N338"/>
    <mergeCell ref="U309:U323"/>
    <mergeCell ref="V309:V338"/>
    <mergeCell ref="W309:W323"/>
    <mergeCell ref="X309:X338"/>
    <mergeCell ref="B324:B338"/>
    <mergeCell ref="C324:C338"/>
    <mergeCell ref="D324:D338"/>
    <mergeCell ref="L324:L338"/>
    <mergeCell ref="U324:U338"/>
    <mergeCell ref="X369:X398"/>
    <mergeCell ref="A369:A398"/>
    <mergeCell ref="M369:M398"/>
    <mergeCell ref="N369:N398"/>
    <mergeCell ref="V369:V398"/>
    <mergeCell ref="W369:W383"/>
    <mergeCell ref="W384:W398"/>
    <mergeCell ref="U369:U383"/>
    <mergeCell ref="U384:U398"/>
    <mergeCell ref="C369:C383"/>
    <mergeCell ref="C384:C398"/>
    <mergeCell ref="D384:D398"/>
    <mergeCell ref="D369:D383"/>
    <mergeCell ref="B384:B398"/>
    <mergeCell ref="B369:B383"/>
    <mergeCell ref="L369:L383"/>
    <mergeCell ref="L384:L398"/>
    <mergeCell ref="A430:A459"/>
    <mergeCell ref="B430:B444"/>
    <mergeCell ref="C430:C444"/>
    <mergeCell ref="D430:D444"/>
    <mergeCell ref="L430:L444"/>
    <mergeCell ref="M430:M459"/>
    <mergeCell ref="W399:W413"/>
    <mergeCell ref="B414:B429"/>
    <mergeCell ref="C414:C429"/>
    <mergeCell ref="D414:D429"/>
    <mergeCell ref="L414:L429"/>
    <mergeCell ref="U414:U429"/>
    <mergeCell ref="W414:W429"/>
    <mergeCell ref="A399:A429"/>
    <mergeCell ref="B399:B413"/>
    <mergeCell ref="C399:C413"/>
    <mergeCell ref="D399:D413"/>
    <mergeCell ref="L399:L413"/>
    <mergeCell ref="M399:M429"/>
    <mergeCell ref="N399:N429"/>
    <mergeCell ref="U399:U413"/>
    <mergeCell ref="V399:V429"/>
    <mergeCell ref="A460:A489"/>
    <mergeCell ref="B460:B474"/>
    <mergeCell ref="C460:C474"/>
    <mergeCell ref="D460:D474"/>
    <mergeCell ref="L460:L474"/>
    <mergeCell ref="M460:M489"/>
    <mergeCell ref="N460:N489"/>
    <mergeCell ref="U460:U474"/>
    <mergeCell ref="V460:V489"/>
    <mergeCell ref="X460:X489"/>
    <mergeCell ref="B475:B489"/>
    <mergeCell ref="C475:C489"/>
    <mergeCell ref="D475:D489"/>
    <mergeCell ref="L475:L489"/>
    <mergeCell ref="U475:U489"/>
    <mergeCell ref="W475:W489"/>
    <mergeCell ref="W445:W459"/>
    <mergeCell ref="N430:N459"/>
    <mergeCell ref="U430:U444"/>
    <mergeCell ref="V430:V459"/>
    <mergeCell ref="W430:W444"/>
    <mergeCell ref="X430:X459"/>
    <mergeCell ref="B445:B459"/>
    <mergeCell ref="C445:C459"/>
    <mergeCell ref="D445:D459"/>
    <mergeCell ref="L445:L459"/>
    <mergeCell ref="U445:U459"/>
    <mergeCell ref="W460:W474"/>
    <mergeCell ref="X490:X519"/>
    <mergeCell ref="B505:B519"/>
    <mergeCell ref="C505:C519"/>
    <mergeCell ref="D505:D519"/>
    <mergeCell ref="L505:L519"/>
    <mergeCell ref="U505:U519"/>
    <mergeCell ref="A490:A519"/>
    <mergeCell ref="B490:B504"/>
    <mergeCell ref="C490:C504"/>
    <mergeCell ref="D490:D504"/>
    <mergeCell ref="L490:L504"/>
    <mergeCell ref="M490:M519"/>
    <mergeCell ref="W505:W519"/>
    <mergeCell ref="N490:N519"/>
    <mergeCell ref="U490:U504"/>
    <mergeCell ref="V490:V519"/>
    <mergeCell ref="W490:W504"/>
    <mergeCell ref="A550:A579"/>
    <mergeCell ref="B550:B564"/>
    <mergeCell ref="C550:C564"/>
    <mergeCell ref="D550:D564"/>
    <mergeCell ref="L550:L564"/>
    <mergeCell ref="M550:M579"/>
    <mergeCell ref="W520:W534"/>
    <mergeCell ref="X520:X549"/>
    <mergeCell ref="B535:B549"/>
    <mergeCell ref="C535:C549"/>
    <mergeCell ref="D535:D549"/>
    <mergeCell ref="L535:L549"/>
    <mergeCell ref="U535:U549"/>
    <mergeCell ref="W535:W549"/>
    <mergeCell ref="A520:A549"/>
    <mergeCell ref="B520:B534"/>
    <mergeCell ref="C520:C534"/>
    <mergeCell ref="D520:D534"/>
    <mergeCell ref="L520:L534"/>
    <mergeCell ref="M520:M549"/>
    <mergeCell ref="N520:N549"/>
    <mergeCell ref="U520:U534"/>
    <mergeCell ref="V520:V549"/>
    <mergeCell ref="A580:A609"/>
    <mergeCell ref="B580:B594"/>
    <mergeCell ref="C580:C594"/>
    <mergeCell ref="D580:D594"/>
    <mergeCell ref="L580:L594"/>
    <mergeCell ref="M580:M609"/>
    <mergeCell ref="N580:N609"/>
    <mergeCell ref="U580:U594"/>
    <mergeCell ref="V580:V609"/>
    <mergeCell ref="X580:X609"/>
    <mergeCell ref="B595:B609"/>
    <mergeCell ref="C595:C609"/>
    <mergeCell ref="D595:D609"/>
    <mergeCell ref="L595:L609"/>
    <mergeCell ref="U595:U609"/>
    <mergeCell ref="W595:W609"/>
    <mergeCell ref="W565:W579"/>
    <mergeCell ref="N550:N579"/>
    <mergeCell ref="U550:U564"/>
    <mergeCell ref="V550:V579"/>
    <mergeCell ref="W550:W564"/>
    <mergeCell ref="X550:X579"/>
    <mergeCell ref="B565:B579"/>
    <mergeCell ref="C565:C579"/>
    <mergeCell ref="D565:D579"/>
    <mergeCell ref="L565:L579"/>
    <mergeCell ref="U565:U579"/>
    <mergeCell ref="W580:W594"/>
    <mergeCell ref="X610:X639"/>
    <mergeCell ref="B625:B639"/>
    <mergeCell ref="C625:C639"/>
    <mergeCell ref="D625:D639"/>
    <mergeCell ref="L625:L639"/>
    <mergeCell ref="U625:U639"/>
    <mergeCell ref="A610:A639"/>
    <mergeCell ref="B610:B624"/>
    <mergeCell ref="C610:C624"/>
    <mergeCell ref="D610:D624"/>
    <mergeCell ref="L610:L624"/>
    <mergeCell ref="M610:M639"/>
    <mergeCell ref="W625:W639"/>
    <mergeCell ref="N610:N639"/>
    <mergeCell ref="U610:U624"/>
    <mergeCell ref="V610:V639"/>
    <mergeCell ref="W610:W624"/>
    <mergeCell ref="A670:A699"/>
    <mergeCell ref="B670:B684"/>
    <mergeCell ref="C670:C684"/>
    <mergeCell ref="D670:D684"/>
    <mergeCell ref="L670:L684"/>
    <mergeCell ref="M670:M699"/>
    <mergeCell ref="W640:W654"/>
    <mergeCell ref="X640:X669"/>
    <mergeCell ref="B655:B669"/>
    <mergeCell ref="C655:C669"/>
    <mergeCell ref="D655:D669"/>
    <mergeCell ref="L655:L669"/>
    <mergeCell ref="U655:U669"/>
    <mergeCell ref="W655:W669"/>
    <mergeCell ref="A640:A669"/>
    <mergeCell ref="B640:B654"/>
    <mergeCell ref="C640:C654"/>
    <mergeCell ref="D640:D654"/>
    <mergeCell ref="L640:L654"/>
    <mergeCell ref="M640:M669"/>
    <mergeCell ref="N640:N669"/>
    <mergeCell ref="U640:U654"/>
    <mergeCell ref="V640:V669"/>
    <mergeCell ref="A700:A729"/>
    <mergeCell ref="B700:B714"/>
    <mergeCell ref="C700:C714"/>
    <mergeCell ref="D700:D714"/>
    <mergeCell ref="L700:L714"/>
    <mergeCell ref="M700:M729"/>
    <mergeCell ref="N700:N729"/>
    <mergeCell ref="U700:U714"/>
    <mergeCell ref="V700:V729"/>
    <mergeCell ref="X700:X729"/>
    <mergeCell ref="B715:B729"/>
    <mergeCell ref="C715:C729"/>
    <mergeCell ref="D715:D729"/>
    <mergeCell ref="L715:L729"/>
    <mergeCell ref="U715:U729"/>
    <mergeCell ref="W715:W729"/>
    <mergeCell ref="W685:W699"/>
    <mergeCell ref="N670:N699"/>
    <mergeCell ref="U670:U684"/>
    <mergeCell ref="V670:V699"/>
    <mergeCell ref="W670:W684"/>
    <mergeCell ref="X670:X699"/>
    <mergeCell ref="B685:B699"/>
    <mergeCell ref="C685:C699"/>
    <mergeCell ref="D685:D699"/>
    <mergeCell ref="L685:L699"/>
    <mergeCell ref="U685:U699"/>
    <mergeCell ref="W700:W714"/>
    <mergeCell ref="X730:X759"/>
    <mergeCell ref="B745:B759"/>
    <mergeCell ref="C745:C759"/>
    <mergeCell ref="D745:D759"/>
    <mergeCell ref="L745:L759"/>
    <mergeCell ref="U745:U759"/>
    <mergeCell ref="A730:A759"/>
    <mergeCell ref="B730:B744"/>
    <mergeCell ref="C730:C744"/>
    <mergeCell ref="D730:D744"/>
    <mergeCell ref="L730:L744"/>
    <mergeCell ref="M730:M759"/>
    <mergeCell ref="W745:W759"/>
    <mergeCell ref="N730:N759"/>
    <mergeCell ref="U730:U744"/>
    <mergeCell ref="V730:V759"/>
    <mergeCell ref="W730:W744"/>
    <mergeCell ref="A790:A819"/>
    <mergeCell ref="B790:B804"/>
    <mergeCell ref="C790:C804"/>
    <mergeCell ref="D790:D804"/>
    <mergeCell ref="L790:L804"/>
    <mergeCell ref="M790:M819"/>
    <mergeCell ref="W760:W774"/>
    <mergeCell ref="X760:X789"/>
    <mergeCell ref="B775:B789"/>
    <mergeCell ref="C775:C789"/>
    <mergeCell ref="D775:D789"/>
    <mergeCell ref="L775:L789"/>
    <mergeCell ref="U775:U789"/>
    <mergeCell ref="W775:W789"/>
    <mergeCell ref="A760:A789"/>
    <mergeCell ref="B760:B774"/>
    <mergeCell ref="C760:C774"/>
    <mergeCell ref="D760:D774"/>
    <mergeCell ref="L760:L774"/>
    <mergeCell ref="M760:M789"/>
    <mergeCell ref="N760:N789"/>
    <mergeCell ref="U760:U774"/>
    <mergeCell ref="V760:V789"/>
    <mergeCell ref="W805:W819"/>
    <mergeCell ref="A820:A849"/>
    <mergeCell ref="B820:B834"/>
    <mergeCell ref="C820:C834"/>
    <mergeCell ref="D820:D834"/>
    <mergeCell ref="L820:L834"/>
    <mergeCell ref="M820:M849"/>
    <mergeCell ref="N820:N849"/>
    <mergeCell ref="U820:U834"/>
    <mergeCell ref="V820:V849"/>
    <mergeCell ref="N790:N819"/>
    <mergeCell ref="U790:U804"/>
    <mergeCell ref="V790:V819"/>
    <mergeCell ref="W790:W804"/>
    <mergeCell ref="X790:X819"/>
    <mergeCell ref="B805:B819"/>
    <mergeCell ref="C805:C819"/>
    <mergeCell ref="D805:D819"/>
    <mergeCell ref="L805:L819"/>
    <mergeCell ref="U805:U819"/>
    <mergeCell ref="W865:W879"/>
    <mergeCell ref="N850:N879"/>
    <mergeCell ref="U850:U864"/>
    <mergeCell ref="V850:V879"/>
    <mergeCell ref="W850:W864"/>
    <mergeCell ref="X820:X849"/>
    <mergeCell ref="B835:B849"/>
    <mergeCell ref="C835:C849"/>
    <mergeCell ref="D835:D849"/>
    <mergeCell ref="L835:L849"/>
    <mergeCell ref="U835:U849"/>
    <mergeCell ref="W835:W849"/>
    <mergeCell ref="W820:W834"/>
    <mergeCell ref="C865:C879"/>
    <mergeCell ref="D865:D879"/>
    <mergeCell ref="L865:L879"/>
    <mergeCell ref="U865:U879"/>
    <mergeCell ref="A850:A879"/>
    <mergeCell ref="B850:B864"/>
    <mergeCell ref="C850:C864"/>
    <mergeCell ref="D850:D864"/>
    <mergeCell ref="L850:L864"/>
    <mergeCell ref="M850:M879"/>
    <mergeCell ref="A910:A939"/>
    <mergeCell ref="B910:B924"/>
    <mergeCell ref="C910:C924"/>
    <mergeCell ref="D910:D924"/>
    <mergeCell ref="L910:L924"/>
    <mergeCell ref="M910:M939"/>
    <mergeCell ref="B895:B909"/>
    <mergeCell ref="C895:C909"/>
    <mergeCell ref="D895:D909"/>
    <mergeCell ref="L895:L909"/>
    <mergeCell ref="A880:A909"/>
    <mergeCell ref="B880:B894"/>
    <mergeCell ref="C880:C894"/>
    <mergeCell ref="Z144:Z145"/>
    <mergeCell ref="X910:X939"/>
    <mergeCell ref="B925:B939"/>
    <mergeCell ref="C925:C939"/>
    <mergeCell ref="D925:D939"/>
    <mergeCell ref="L925:L939"/>
    <mergeCell ref="D880:D894"/>
    <mergeCell ref="L880:L894"/>
    <mergeCell ref="M880:M909"/>
    <mergeCell ref="N880:N909"/>
    <mergeCell ref="U880:U894"/>
    <mergeCell ref="U925:U939"/>
    <mergeCell ref="U895:U909"/>
    <mergeCell ref="V880:V909"/>
    <mergeCell ref="W880:W894"/>
    <mergeCell ref="X880:X909"/>
    <mergeCell ref="W895:W909"/>
    <mergeCell ref="W925:W939"/>
    <mergeCell ref="N910:N939"/>
    <mergeCell ref="U910:U924"/>
    <mergeCell ref="V910:V939"/>
    <mergeCell ref="W910:W924"/>
    <mergeCell ref="X850:X879"/>
    <mergeCell ref="B865:B879"/>
  </mergeCells>
  <dataValidations xWindow="347" yWindow="709" count="17">
    <dataValidation allowBlank="1" showInputMessage="1" showErrorMessage="1" promptTitle="Выбрать цех отправитель" prompt="Выбрать цех отправитель" sqref="E8"/>
    <dataValidation type="list" allowBlank="1" showInputMessage="1" showErrorMessage="1" sqref="E940:E988">
      <formula1>$AT$8:$AT$17</formula1>
    </dataValidation>
    <dataValidation type="list" showDropDown="1" showInputMessage="1" showErrorMessage="1" sqref="AT9:AT17">
      <formula1>$AT$9:$AT$18</formula1>
    </dataValidation>
    <dataValidation type="list" allowBlank="1" showInputMessage="1" showErrorMessage="1" sqref="B39:B54 B9:B24 B580:B595 B550:B565 B460:B481 B490:B505 B910:B925 B880:B895 B850:B865 B820:B835 B790:B805 B760:B775 B730:B745 B700:B715 B670:B685 B640:B655 B610:B625 B520:B535 B430:B445 B399:B414 B369:B384 B339:B354 B309:B324 B279:B294 B249:B264 B219:B234 B189:B204 B159:B174 B129:B144 B99:B114 B69:B84">
      <formula1>$AX$7:$AX$7</formula1>
    </dataValidation>
    <dataValidation type="list" errorStyle="warning" allowBlank="1" showErrorMessage="1" promptTitle="Тип лома" prompt="Тип лома" sqref="F925:F939 F13:F308 F310:F923">
      <formula1>$BA$7:$BA$8</formula1>
    </dataValidation>
    <dataValidation type="list" allowBlank="1" showInputMessage="1" showErrorMessage="1" sqref="D1:D308 D324:D1048576">
      <formula1>$AZ$7:$AZ$14</formula1>
    </dataValidation>
    <dataValidation type="list" allowBlank="1" showErrorMessage="1" promptTitle="Тип лома" prompt="Тип лома" sqref="F309 F924">
      <formula1>$BA$7:$BA$8</formula1>
    </dataValidation>
    <dataValidation type="list" errorStyle="information" allowBlank="1" showInputMessage="1" showErrorMessage="1" sqref="D309:D323">
      <formula1>$AZ$7:$AZ$14</formula1>
    </dataValidation>
    <dataValidation type="list" allowBlank="1" showInputMessage="1" showErrorMessage="1" sqref="G9:G12">
      <formula1>$BB$7:$BB$8</formula1>
    </dataValidation>
    <dataValidation type="list" allowBlank="1" showInputMessage="1" showErrorMessage="1" promptTitle="Тип лома" prompt="Тип лома" sqref="F9:F12">
      <formula1>$BA$7:$BA$8</formula1>
    </dataValidation>
    <dataValidation type="list" allowBlank="1" showInputMessage="1" showErrorMessage="1" promptTitle="Выбрать цех" prompt="Выбрать цех" sqref="E9:E12">
      <formula1>$AT$8:$AT$17</formula1>
    </dataValidation>
    <dataValidation type="list" errorStyle="warning" allowBlank="1" showInputMessage="1" showErrorMessage="1" sqref="O9:O939">
      <formula1>$BD$7:$BD$7</formula1>
    </dataValidation>
    <dataValidation type="list" allowBlank="1" showInputMessage="1" showErrorMessage="1" sqref="K9:K939 T1:T1048576">
      <formula1>$BC$7:$BC$8</formula1>
    </dataValidation>
    <dataValidation type="list" allowBlank="1" showInputMessage="1" showErrorMessage="1" sqref="C9:C939">
      <formula1>$AV$7:$AV$10</formula1>
    </dataValidation>
    <dataValidation type="list" errorStyle="warning" allowBlank="1" showInputMessage="1" showErrorMessage="1" sqref="E13:E939">
      <formula1>$AT$8:$AT$17</formula1>
    </dataValidation>
    <dataValidation type="list" errorStyle="warning" allowBlank="1" showErrorMessage="1" sqref="G13:G939">
      <formula1>$BB$7:$BB$8</formula1>
    </dataValidation>
    <dataValidation type="list" errorStyle="warning" allowBlank="1" showInputMessage="1" showErrorMessage="1" sqref="P1:P1048576">
      <formula1>$BE$6:$BE$10</formula1>
    </dataValidation>
  </dataValidations>
  <pageMargins left="0.25" right="0.25" top="0.75" bottom="0.75" header="0.3" footer="0.3"/>
  <pageSetup paperSize="9" scale="17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2" sqref="B2"/>
    </sheetView>
  </sheetViews>
  <sheetFormatPr defaultRowHeight="14.4"/>
  <sheetData>
    <row r="1" spans="1:2">
      <c r="A1">
        <v>188</v>
      </c>
    </row>
    <row r="2" spans="1:2">
      <c r="A2">
        <v>210</v>
      </c>
      <c r="B2">
        <f>A1/A2*100</f>
        <v>89.523809523809533</v>
      </c>
    </row>
    <row r="3" spans="1:2">
      <c r="A3">
        <v>241</v>
      </c>
      <c r="B3">
        <f>A2/A3*100</f>
        <v>87.136929460580916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 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Митин Денис Александрович</dc:creator>
  <cp:lastModifiedBy>Александр Щеголев</cp:lastModifiedBy>
  <cp:lastPrinted>2026-09-15T22:01:46Z</cp:lastPrinted>
  <dcterms:created xsi:type="dcterms:W3CDTF">2006-09-16T00:00:00Z</dcterms:created>
  <dcterms:modified xsi:type="dcterms:W3CDTF">2026-09-27T06:14:13Z</dcterms:modified>
</cp:coreProperties>
</file>